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20330\Desktop\スライド関係の確認\HP改修\"/>
    </mc:Choice>
  </mc:AlternateContent>
  <bookViews>
    <workbookView xWindow="0" yWindow="0" windowWidth="24270" windowHeight="12345"/>
  </bookViews>
  <sheets>
    <sheet name="基本情報" sheetId="2" r:id="rId1"/>
    <sheet name="様式１－１" sheetId="1" r:id="rId2"/>
    <sheet name="様式１－２" sheetId="26" r:id="rId3"/>
    <sheet name="様式２" sheetId="4" r:id="rId4"/>
    <sheet name="様式３－１" sheetId="11" r:id="rId5"/>
    <sheet name="様式３－２" sheetId="27" r:id="rId6"/>
    <sheet name="様式３－１（付表１）" sheetId="14" r:id="rId7"/>
    <sheet name="様式３－１（付表２）" sheetId="28" r:id="rId8"/>
  </sheets>
  <definedNames>
    <definedName name="_xlnm.Print_Area" localSheetId="0">基本情報!$A$1:$N$19</definedName>
    <definedName name="_xlnm.Print_Area" localSheetId="1">'様式１－１'!$A$1:$G$32</definedName>
    <definedName name="_xlnm.Print_Area" localSheetId="2">'様式１－２'!$A$1:$G$33</definedName>
    <definedName name="_xlnm.Print_Area" localSheetId="3">様式２!$A$1:$H$28</definedName>
    <definedName name="_xlnm.Print_Area" localSheetId="4">'様式３－１'!$A$1:$H$33</definedName>
    <definedName name="_xlnm.Print_Area" localSheetId="6">'様式３－１（付表１）'!$A$1:$I$22</definedName>
    <definedName name="_xlnm.Print_Area" localSheetId="7">'様式３－１（付表２）'!$A$1:$AG$54</definedName>
    <definedName name="_xlnm.Print_Area" localSheetId="5">'様式３－２'!$A$1:$H$29</definedName>
    <definedName name="スライド請求日">基本情報!$C$12</definedName>
    <definedName name="工事件名">基本情報!$C$5</definedName>
    <definedName name="工事名">設計番号&amp;"　"&amp;工事件名</definedName>
    <definedName name="設計番号">基本情報!$C$4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28" l="1"/>
  <c r="I28" i="28"/>
  <c r="N28" i="28"/>
  <c r="AP16" i="28"/>
  <c r="AP18" i="28"/>
  <c r="AP20" i="28"/>
  <c r="AP19" i="28"/>
  <c r="C3" i="28"/>
  <c r="AM35" i="28"/>
  <c r="C25" i="28"/>
  <c r="J12" i="28"/>
  <c r="J11" i="28"/>
  <c r="AP22" i="28"/>
  <c r="D39" i="28"/>
  <c r="F10" i="14"/>
  <c r="F8" i="14"/>
  <c r="F7" i="14"/>
  <c r="A13" i="27"/>
  <c r="C19" i="27"/>
  <c r="C18" i="27"/>
  <c r="E8" i="27"/>
  <c r="A6" i="27"/>
  <c r="A5" i="27"/>
  <c r="B28" i="11"/>
  <c r="E28" i="11"/>
  <c r="C28" i="11"/>
  <c r="E26" i="11"/>
  <c r="C26" i="11"/>
  <c r="E24" i="11"/>
  <c r="C24" i="11"/>
  <c r="C20" i="1"/>
  <c r="E20" i="1"/>
  <c r="C22" i="11"/>
  <c r="C21" i="11"/>
  <c r="J18" i="11"/>
  <c r="J16" i="11"/>
  <c r="A13" i="11"/>
  <c r="A16" i="4"/>
  <c r="C22" i="4"/>
  <c r="C21" i="4"/>
  <c r="A7" i="4"/>
  <c r="A8" i="4"/>
  <c r="E8" i="26"/>
  <c r="A6" i="26"/>
  <c r="A5" i="26"/>
  <c r="E21" i="26"/>
  <c r="C21" i="26"/>
  <c r="C20" i="26"/>
  <c r="E20" i="26" s="1"/>
  <c r="C19" i="26"/>
  <c r="C18" i="26"/>
  <c r="AU19" i="28" l="1"/>
  <c r="AU20" i="28"/>
  <c r="AU18" i="28"/>
  <c r="AU16" i="28"/>
  <c r="H36" i="28"/>
  <c r="H49" i="28" s="1"/>
  <c r="H53" i="28" s="1"/>
  <c r="T28" i="28"/>
  <c r="R24" i="28"/>
  <c r="R28" i="28" s="1"/>
  <c r="C19" i="1" l="1"/>
  <c r="C18" i="1"/>
  <c r="F6" i="14" l="1"/>
  <c r="F5" i="14"/>
  <c r="A6" i="11" l="1"/>
  <c r="A5" i="11"/>
  <c r="A5" i="1" l="1"/>
  <c r="F22" i="14" l="1"/>
  <c r="F12" i="14"/>
  <c r="F11" i="14"/>
  <c r="E8" i="11"/>
  <c r="E10" i="4"/>
  <c r="E21" i="1"/>
  <c r="C21" i="1"/>
  <c r="E8" i="1"/>
  <c r="E7" i="1"/>
</calcChain>
</file>

<file path=xl/comments1.xml><?xml version="1.0" encoding="utf-8"?>
<comments xmlns="http://schemas.openxmlformats.org/spreadsheetml/2006/main">
  <authors>
    <author xml:space="preserve"> </author>
  </authors>
  <commentList>
    <comment ref="C3" authorId="0" shapeId="0">
      <text>
        <r>
          <rPr>
            <sz val="11"/>
            <color theme="1"/>
            <rFont val="ＭＳ Ｐゴシック"/>
            <family val="2"/>
            <charset val="128"/>
            <scheme val="minor"/>
          </rPr>
          <t>右側の増減設定のプルダウンで変化</t>
        </r>
      </text>
    </comment>
    <comment ref="C25" authorId="0" shapeId="0">
      <text>
        <r>
          <rPr>
            <sz val="10"/>
            <color indexed="81"/>
            <rFont val="ＭＳ Ｐゴシック"/>
            <family val="3"/>
            <charset val="128"/>
          </rPr>
          <t>右側の増減設定のプルダウンで変化</t>
        </r>
      </text>
    </comment>
    <comment ref="D39" authorId="0" shapeId="0">
      <text>
        <r>
          <rPr>
            <sz val="10"/>
            <color indexed="81"/>
            <rFont val="ＭＳ Ｐゴシック"/>
            <family val="3"/>
            <charset val="128"/>
          </rPr>
          <t>右側の増減設定のプルダウンで変化</t>
        </r>
      </text>
    </comment>
  </commentList>
</comments>
</file>

<file path=xl/sharedStrings.xml><?xml version="1.0" encoding="utf-8"?>
<sst xmlns="http://schemas.openxmlformats.org/spreadsheetml/2006/main" count="258" uniqueCount="166">
  <si>
    <t>　　</t>
    <phoneticPr fontId="1"/>
  </si>
  <si>
    <t>工事名</t>
    <phoneticPr fontId="1"/>
  </si>
  <si>
    <t xml:space="preserve"> 令和　　　年　　月　　日</t>
    <phoneticPr fontId="1"/>
  </si>
  <si>
    <t>受注者</t>
    <rPh sb="0" eb="3">
      <t>ジュチュウシャ</t>
    </rPh>
    <phoneticPr fontId="1"/>
  </si>
  <si>
    <t>　代表者</t>
    <rPh sb="1" eb="4">
      <t>ダイヒョウシャ</t>
    </rPh>
    <phoneticPr fontId="1"/>
  </si>
  <si>
    <t>工事名</t>
    <rPh sb="0" eb="3">
      <t>コウジメイ</t>
    </rPh>
    <phoneticPr fontId="1"/>
  </si>
  <si>
    <t>✕○✕○工事</t>
    <rPh sb="4" eb="6">
      <t>コウジ</t>
    </rPh>
    <phoneticPr fontId="1"/>
  </si>
  <si>
    <t>受注者</t>
    <rPh sb="0" eb="3">
      <t>ジュチュウシャ</t>
    </rPh>
    <phoneticPr fontId="1"/>
  </si>
  <si>
    <t>１</t>
    <phoneticPr fontId="1"/>
  </si>
  <si>
    <t>２</t>
  </si>
  <si>
    <t>３</t>
  </si>
  <si>
    <t>４</t>
  </si>
  <si>
    <t>５</t>
  </si>
  <si>
    <t>仙台市青葉区本町３丁目８番１号</t>
    <rPh sb="0" eb="3">
      <t>センダイシ</t>
    </rPh>
    <rPh sb="3" eb="6">
      <t>アオバク</t>
    </rPh>
    <rPh sb="6" eb="8">
      <t>ホンチョウ</t>
    </rPh>
    <rPh sb="9" eb="10">
      <t>チョウ</t>
    </rPh>
    <rPh sb="10" eb="11">
      <t>メ</t>
    </rPh>
    <rPh sb="12" eb="13">
      <t>バン</t>
    </rPh>
    <rPh sb="14" eb="15">
      <t>ゴウ</t>
    </rPh>
    <phoneticPr fontId="1"/>
  </si>
  <si>
    <t>路線名</t>
    <rPh sb="0" eb="3">
      <t>ロセンメイ</t>
    </rPh>
    <phoneticPr fontId="1"/>
  </si>
  <si>
    <t>工期</t>
    <rPh sb="0" eb="2">
      <t>コウキ</t>
    </rPh>
    <phoneticPr fontId="1"/>
  </si>
  <si>
    <t>契約日</t>
    <rPh sb="0" eb="3">
      <t>ケイヤクビ</t>
    </rPh>
    <phoneticPr fontId="1"/>
  </si>
  <si>
    <t>から</t>
    <phoneticPr fontId="1"/>
  </si>
  <si>
    <t>まで</t>
    <phoneticPr fontId="1"/>
  </si>
  <si>
    <t>記</t>
    <rPh sb="0" eb="1">
      <t>キ</t>
    </rPh>
    <phoneticPr fontId="1"/>
  </si>
  <si>
    <t>請負代金額</t>
    <rPh sb="0" eb="2">
      <t>ウケオイ</t>
    </rPh>
    <rPh sb="2" eb="4">
      <t>ダイキン</t>
    </rPh>
    <rPh sb="4" eb="5">
      <t>ガク</t>
    </rPh>
    <phoneticPr fontId="1"/>
  </si>
  <si>
    <t>請負代金額（円）</t>
    <rPh sb="0" eb="2">
      <t>ウケオイ</t>
    </rPh>
    <rPh sb="2" eb="4">
      <t>ダイキン</t>
    </rPh>
    <rPh sb="4" eb="5">
      <t>ガク</t>
    </rPh>
    <rPh sb="6" eb="7">
      <t>エン</t>
    </rPh>
    <phoneticPr fontId="1"/>
  </si>
  <si>
    <t>変更請求概算額</t>
    <rPh sb="0" eb="2">
      <t>ヘンコウ</t>
    </rPh>
    <rPh sb="2" eb="4">
      <t>セイキュウ</t>
    </rPh>
    <rPh sb="4" eb="6">
      <t>ガイサン</t>
    </rPh>
    <rPh sb="6" eb="7">
      <t>ガク</t>
    </rPh>
    <phoneticPr fontId="1"/>
  </si>
  <si>
    <t>発注者</t>
    <rPh sb="0" eb="3">
      <t>ハッチュウシャ</t>
    </rPh>
    <phoneticPr fontId="1"/>
  </si>
  <si>
    <t>（発注者）</t>
    <phoneticPr fontId="1"/>
  </si>
  <si>
    <t>（発注者）</t>
    <phoneticPr fontId="1"/>
  </si>
  <si>
    <t xml:space="preserve">  </t>
  </si>
  <si>
    <t>令和　　　年　　　月　　　日</t>
    <phoneticPr fontId="1"/>
  </si>
  <si>
    <t>（受注者）</t>
    <phoneticPr fontId="1"/>
  </si>
  <si>
    <t>記</t>
    <rPh sb="0" eb="1">
      <t>キ</t>
    </rPh>
    <phoneticPr fontId="1"/>
  </si>
  <si>
    <t>スライド額協議開始日</t>
    <rPh sb="4" eb="5">
      <t>ガク</t>
    </rPh>
    <rPh sb="5" eb="7">
      <t>キョウギ</t>
    </rPh>
    <rPh sb="7" eb="10">
      <t>カイシビ</t>
    </rPh>
    <phoneticPr fontId="1"/>
  </si>
  <si>
    <t>年度</t>
    <rPh sb="0" eb="2">
      <t>ネンド</t>
    </rPh>
    <phoneticPr fontId="1"/>
  </si>
  <si>
    <t>令和○○年度</t>
    <rPh sb="0" eb="2">
      <t>レイワ</t>
    </rPh>
    <rPh sb="4" eb="6">
      <t>ネンド</t>
    </rPh>
    <phoneticPr fontId="1"/>
  </si>
  <si>
    <t>ス　ラ　イ　ド　調　書</t>
    <rPh sb="8" eb="9">
      <t>チョウ</t>
    </rPh>
    <rPh sb="10" eb="11">
      <t>ショ</t>
    </rPh>
    <phoneticPr fontId="10"/>
  </si>
  <si>
    <t>２</t>
    <phoneticPr fontId="1"/>
  </si>
  <si>
    <t>３</t>
    <phoneticPr fontId="1"/>
  </si>
  <si>
    <t>理由</t>
    <rPh sb="0" eb="2">
      <t>リユウ</t>
    </rPh>
    <phoneticPr fontId="1"/>
  </si>
  <si>
    <t>　　住所</t>
    <rPh sb="2" eb="4">
      <t>ジュウショ</t>
    </rPh>
    <phoneticPr fontId="1"/>
  </si>
  <si>
    <t>　　氏名</t>
    <rPh sb="2" eb="4">
      <t>シメイ</t>
    </rPh>
    <phoneticPr fontId="1"/>
  </si>
  <si>
    <t>　　代表者</t>
    <rPh sb="2" eb="5">
      <t>ダイヒョウシャ</t>
    </rPh>
    <phoneticPr fontId="1"/>
  </si>
  <si>
    <t>工事場所</t>
    <rPh sb="0" eb="2">
      <t>コウジ</t>
    </rPh>
    <rPh sb="2" eb="4">
      <t>バショ</t>
    </rPh>
    <phoneticPr fontId="1"/>
  </si>
  <si>
    <t>（当初）</t>
    <rPh sb="1" eb="3">
      <t>トウショ</t>
    </rPh>
    <phoneticPr fontId="1"/>
  </si>
  <si>
    <t>株式会社　〇〇建設</t>
    <rPh sb="0" eb="2">
      <t>カブシキ</t>
    </rPh>
    <rPh sb="2" eb="4">
      <t>カイシャ</t>
    </rPh>
    <rPh sb="7" eb="9">
      <t>ケンセツ</t>
    </rPh>
    <phoneticPr fontId="1"/>
  </si>
  <si>
    <t>代表取締役　〇〇　〇〇</t>
    <rPh sb="0" eb="5">
      <t>ダイヒョウトリシマリヤク</t>
    </rPh>
    <phoneticPr fontId="1"/>
  </si>
  <si>
    <t>仙台市泉区〇〇</t>
    <rPh sb="0" eb="3">
      <t>センダイシ</t>
    </rPh>
    <rPh sb="3" eb="5">
      <t>イズミク</t>
    </rPh>
    <phoneticPr fontId="1"/>
  </si>
  <si>
    <t>仙台市宮城野区〇〇</t>
    <rPh sb="0" eb="3">
      <t>センダイシ</t>
    </rPh>
    <rPh sb="3" eb="6">
      <t>ミヤギノ</t>
    </rPh>
    <rPh sb="6" eb="7">
      <t>ク</t>
    </rPh>
    <phoneticPr fontId="1"/>
  </si>
  <si>
    <t>６</t>
    <phoneticPr fontId="1"/>
  </si>
  <si>
    <t>契約番号</t>
    <rPh sb="0" eb="2">
      <t>ケイヤク</t>
    </rPh>
    <rPh sb="2" eb="4">
      <t>バンゴウ</t>
    </rPh>
    <phoneticPr fontId="1"/>
  </si>
  <si>
    <t>管整２０XX-XX号</t>
    <rPh sb="0" eb="1">
      <t>カン</t>
    </rPh>
    <rPh sb="1" eb="2">
      <t>セイ</t>
    </rPh>
    <rPh sb="9" eb="10">
      <t>ゴウ</t>
    </rPh>
    <phoneticPr fontId="1"/>
  </si>
  <si>
    <t>仙台市水道事業管理者　〇〇 〇〇</t>
    <rPh sb="0" eb="3">
      <t>センダイシ</t>
    </rPh>
    <rPh sb="3" eb="5">
      <t>スイドウ</t>
    </rPh>
    <rPh sb="5" eb="7">
      <t>ジギョウ</t>
    </rPh>
    <rPh sb="7" eb="10">
      <t>カンリシャ</t>
    </rPh>
    <phoneticPr fontId="1"/>
  </si>
  <si>
    <t>設計番号</t>
    <rPh sb="0" eb="2">
      <t>セッケイ</t>
    </rPh>
    <rPh sb="2" eb="4">
      <t>バンゴウ</t>
    </rPh>
    <phoneticPr fontId="1"/>
  </si>
  <si>
    <t>工事件名</t>
    <rPh sb="0" eb="2">
      <t>コウジ</t>
    </rPh>
    <rPh sb="2" eb="4">
      <t>ケンメイ</t>
    </rPh>
    <phoneticPr fontId="1"/>
  </si>
  <si>
    <t>以上</t>
    <rPh sb="0" eb="2">
      <t>イジョウ</t>
    </rPh>
    <phoneticPr fontId="1"/>
  </si>
  <si>
    <t>スライド調書</t>
    <phoneticPr fontId="1"/>
  </si>
  <si>
    <t>様式番号</t>
    <rPh sb="0" eb="2">
      <t>ヨウシキ</t>
    </rPh>
    <rPh sb="2" eb="4">
      <t>バンゴウ</t>
    </rPh>
    <phoneticPr fontId="1"/>
  </si>
  <si>
    <t>様式名 及び 摘要の留意事項</t>
    <rPh sb="0" eb="2">
      <t>ヨウシキ</t>
    </rPh>
    <rPh sb="2" eb="3">
      <t>メイ</t>
    </rPh>
    <rPh sb="4" eb="5">
      <t>オヨ</t>
    </rPh>
    <rPh sb="7" eb="9">
      <t>テキヨウ</t>
    </rPh>
    <rPh sb="10" eb="12">
      <t>リュウイ</t>
    </rPh>
    <rPh sb="12" eb="14">
      <t>ジコウ</t>
    </rPh>
    <phoneticPr fontId="1"/>
  </si>
  <si>
    <r>
      <rPr>
        <b/>
        <sz val="11"/>
        <color theme="1"/>
        <rFont val="ＭＳ Ｐゴシック"/>
        <family val="3"/>
        <charset val="128"/>
        <scheme val="minor"/>
      </rPr>
      <t>インフレスライド【参考様式】基本情報</t>
    </r>
    <r>
      <rPr>
        <sz val="11"/>
        <color theme="1"/>
        <rFont val="ＭＳ Ｐゴシック"/>
        <family val="2"/>
        <charset val="128"/>
        <scheme val="minor"/>
      </rPr>
      <t>　（仙台市水道局版）</t>
    </r>
    <rPh sb="9" eb="11">
      <t>サンコウ</t>
    </rPh>
    <rPh sb="11" eb="13">
      <t>ヨウシキ</t>
    </rPh>
    <rPh sb="14" eb="16">
      <t>キホン</t>
    </rPh>
    <rPh sb="16" eb="18">
      <t>ジョウホウ</t>
    </rPh>
    <rPh sb="20" eb="23">
      <t>センダイシ</t>
    </rPh>
    <rPh sb="23" eb="26">
      <t>スイドウキョク</t>
    </rPh>
    <rPh sb="26" eb="27">
      <t>バン</t>
    </rPh>
    <phoneticPr fontId="1"/>
  </si>
  <si>
    <t>工事請負契約書第25条第６項の規定に基づく請負代金額の変更について（請求）</t>
    <phoneticPr fontId="1"/>
  </si>
  <si>
    <t>工事請負契約書第25条第６項の規定に基づく請負代金額の変更について（請求）</t>
    <phoneticPr fontId="1"/>
  </si>
  <si>
    <t>様式１－１</t>
    <rPh sb="0" eb="2">
      <t>ヨウシキ</t>
    </rPh>
    <phoneticPr fontId="1"/>
  </si>
  <si>
    <t>様式１－２</t>
    <rPh sb="0" eb="2">
      <t>ヨウシキ</t>
    </rPh>
    <phoneticPr fontId="1"/>
  </si>
  <si>
    <t>工事請負契約書第25条第８項の協議開始日について（通知）</t>
    <phoneticPr fontId="1"/>
  </si>
  <si>
    <t>様式２</t>
    <rPh sb="0" eb="2">
      <t>ヨウシキ</t>
    </rPh>
    <phoneticPr fontId="1"/>
  </si>
  <si>
    <t>様式３－１</t>
    <rPh sb="0" eb="2">
      <t>ヨウシキ</t>
    </rPh>
    <phoneticPr fontId="1"/>
  </si>
  <si>
    <t>工事請負契約書第25条第６項の請負代金額の変更について（協議）</t>
  </si>
  <si>
    <t>工事請負契約書第25条第６項の請負代金額の変更について（協議）</t>
    <phoneticPr fontId="1"/>
  </si>
  <si>
    <t>様式３－２（１％未満）</t>
    <rPh sb="0" eb="2">
      <t>ヨウシキ</t>
    </rPh>
    <phoneticPr fontId="1"/>
  </si>
  <si>
    <t>様式３－１（付表１）</t>
    <rPh sb="0" eb="2">
      <t>ヨウシキ</t>
    </rPh>
    <rPh sb="6" eb="8">
      <t>フヒョウ</t>
    </rPh>
    <phoneticPr fontId="1"/>
  </si>
  <si>
    <t>様式３－１（付表２）</t>
    <rPh sb="0" eb="2">
      <t>ヨウシキ</t>
    </rPh>
    <rPh sb="6" eb="8">
      <t>フヒョウ</t>
    </rPh>
    <phoneticPr fontId="1"/>
  </si>
  <si>
    <r>
      <t>賃金又は物価変動に基づく請負代金額計算書　</t>
    </r>
    <r>
      <rPr>
        <sz val="10.5"/>
        <color rgb="FFFF0000"/>
        <rFont val="ＭＳ ゴシック"/>
        <family val="3"/>
        <charset val="128"/>
      </rPr>
      <t>※ 増額、減額 兼用</t>
    </r>
    <rPh sb="23" eb="25">
      <t>ゾウガク</t>
    </rPh>
    <rPh sb="26" eb="28">
      <t>ゲンガク</t>
    </rPh>
    <rPh sb="29" eb="31">
      <t>ケンヨウ</t>
    </rPh>
    <phoneticPr fontId="1"/>
  </si>
  <si>
    <t>参考様式１－１（第25条第６項関係）</t>
    <rPh sb="0" eb="2">
      <t>サンコウ</t>
    </rPh>
    <rPh sb="2" eb="4">
      <t>ヨウシキ</t>
    </rPh>
    <rPh sb="8" eb="9">
      <t>ダイ</t>
    </rPh>
    <rPh sb="11" eb="12">
      <t>ジョウ</t>
    </rPh>
    <rPh sb="12" eb="13">
      <t>ダイ</t>
    </rPh>
    <rPh sb="14" eb="15">
      <t>コウ</t>
    </rPh>
    <rPh sb="15" eb="17">
      <t>カンケイ</t>
    </rPh>
    <phoneticPr fontId="1"/>
  </si>
  <si>
    <t>［受注者からの請求］</t>
    <rPh sb="1" eb="4">
      <t>ジュチュウシャ</t>
    </rPh>
    <rPh sb="7" eb="9">
      <t>セイキュウ</t>
    </rPh>
    <phoneticPr fontId="1"/>
  </si>
  <si>
    <t>工事請負契約書第２５条第６項の規定に基づく請負代金額の変更について（請求）</t>
    <rPh sb="15" eb="17">
      <t>キテイ</t>
    </rPh>
    <rPh sb="34" eb="36">
      <t>セイキュウ</t>
    </rPh>
    <phoneticPr fontId="1"/>
  </si>
  <si>
    <t>(変更予定完成日</t>
    <rPh sb="1" eb="3">
      <t>ヘンコウ</t>
    </rPh>
    <rPh sb="3" eb="5">
      <t>ヨテイ</t>
    </rPh>
    <rPh sb="5" eb="7">
      <t>カンセイ</t>
    </rPh>
    <rPh sb="7" eb="8">
      <t>ビ</t>
    </rPh>
    <phoneticPr fontId="1"/>
  </si>
  <si>
    <t>年　月　日まで）（※１）</t>
    <rPh sb="0" eb="1">
      <t>ネン</t>
    </rPh>
    <rPh sb="2" eb="3">
      <t>ガツ</t>
    </rPh>
    <rPh sb="4" eb="5">
      <t>ニチ</t>
    </rPh>
    <phoneticPr fontId="1"/>
  </si>
  <si>
    <t>希望基準日</t>
    <rPh sb="0" eb="2">
      <t>キボウ</t>
    </rPh>
    <rPh sb="2" eb="4">
      <t>キジュン</t>
    </rPh>
    <rPh sb="4" eb="5">
      <t>ビ</t>
    </rPh>
    <phoneticPr fontId="1"/>
  </si>
  <si>
    <t>年　　月　　日</t>
    <rPh sb="0" eb="1">
      <t>ネン</t>
    </rPh>
    <rPh sb="3" eb="4">
      <t>ガツ</t>
    </rPh>
    <rPh sb="6" eb="7">
      <t>ニチ</t>
    </rPh>
    <phoneticPr fontId="1"/>
  </si>
  <si>
    <t>金</t>
    <rPh sb="0" eb="1">
      <t>キン</t>
    </rPh>
    <phoneticPr fontId="1"/>
  </si>
  <si>
    <t>円（※２）</t>
    <rPh sb="0" eb="1">
      <t>エン</t>
    </rPh>
    <phoneticPr fontId="1"/>
  </si>
  <si>
    <t>　下記の工事については、労務単価等の変動により、工事請負契約書第25条第６項の規定に基づき請負代金額の変更を請求します。</t>
    <phoneticPr fontId="1"/>
  </si>
  <si>
    <t>概算残工事請負
代金額</t>
    <rPh sb="0" eb="2">
      <t>ガイサン</t>
    </rPh>
    <rPh sb="2" eb="3">
      <t>ザン</t>
    </rPh>
    <rPh sb="3" eb="5">
      <t>コウジ</t>
    </rPh>
    <rPh sb="5" eb="7">
      <t>ウケオイ</t>
    </rPh>
    <rPh sb="8" eb="10">
      <t>ダイキン</t>
    </rPh>
    <rPh sb="10" eb="11">
      <t>ガク</t>
    </rPh>
    <phoneticPr fontId="1"/>
  </si>
  <si>
    <t>（概算残工事請負代金額とは、請負代金額から希望基準日における出来形部分に相応する請負代金額を控除した額）</t>
    <phoneticPr fontId="1"/>
  </si>
  <si>
    <t>７</t>
    <phoneticPr fontId="1"/>
  </si>
  <si>
    <t>添付資料</t>
    <rPh sb="0" eb="2">
      <t>テンプ</t>
    </rPh>
    <rPh sb="2" eb="4">
      <t>シリョウ</t>
    </rPh>
    <phoneticPr fontId="1"/>
  </si>
  <si>
    <t>変更請求額及び概算残工事請負代金額の算定資料</t>
    <phoneticPr fontId="1"/>
  </si>
  <si>
    <t>※１　工期の変更予定は、入札公告等において示した発注者が変更を予定している工期とする。
※２　今回の請求は、あくまで概算額であり、精査の結果、請求額が変更となっても問題はない。</t>
    <phoneticPr fontId="1"/>
  </si>
  <si>
    <t>参考様式１－２（第25条第６項関係）</t>
    <rPh sb="0" eb="2">
      <t>サンコウ</t>
    </rPh>
    <rPh sb="2" eb="4">
      <t>ヨウシキ</t>
    </rPh>
    <rPh sb="8" eb="9">
      <t>ダイ</t>
    </rPh>
    <rPh sb="11" eb="12">
      <t>ジョウ</t>
    </rPh>
    <rPh sb="12" eb="13">
      <t>ダイ</t>
    </rPh>
    <rPh sb="14" eb="15">
      <t>コウ</t>
    </rPh>
    <rPh sb="15" eb="17">
      <t>カンケイ</t>
    </rPh>
    <phoneticPr fontId="1"/>
  </si>
  <si>
    <t>［発注者からの請求］</t>
    <rPh sb="1" eb="4">
      <t>ハッチュウシャ</t>
    </rPh>
    <rPh sb="7" eb="9">
      <t>セイキュウ</t>
    </rPh>
    <phoneticPr fontId="1"/>
  </si>
  <si>
    <t>Ｒ〇水〇〇第　　号</t>
    <rPh sb="2" eb="3">
      <t>スイ</t>
    </rPh>
    <rPh sb="5" eb="6">
      <t>ダイ</t>
    </rPh>
    <rPh sb="8" eb="9">
      <t>ゴウ</t>
    </rPh>
    <phoneticPr fontId="1"/>
  </si>
  <si>
    <t xml:space="preserve"> 令和　  年 　月 　日</t>
    <phoneticPr fontId="1"/>
  </si>
  <si>
    <t>円</t>
    <rPh sb="0" eb="1">
      <t>エン</t>
    </rPh>
    <phoneticPr fontId="1"/>
  </si>
  <si>
    <t>（担当：　水道局　　部　　課　　　係・場　℡　　　　）</t>
    <rPh sb="1" eb="3">
      <t>タントウ</t>
    </rPh>
    <rPh sb="5" eb="8">
      <t>スイドウキョク</t>
    </rPh>
    <rPh sb="10" eb="11">
      <t>ブ</t>
    </rPh>
    <rPh sb="13" eb="14">
      <t>カ</t>
    </rPh>
    <rPh sb="17" eb="18">
      <t>カカリ</t>
    </rPh>
    <rPh sb="19" eb="20">
      <t>ジョウ</t>
    </rPh>
    <phoneticPr fontId="1"/>
  </si>
  <si>
    <t>以上</t>
    <rPh sb="0" eb="2">
      <t>イジョウ</t>
    </rPh>
    <phoneticPr fontId="1"/>
  </si>
  <si>
    <t>（担当：　水道局　　部　　課　　　係・場　℡　　　　）</t>
    <phoneticPr fontId="1"/>
  </si>
  <si>
    <t>参考様式３－１（第25条第６項関係）</t>
  </si>
  <si>
    <t>スライド請求日</t>
    <rPh sb="4" eb="6">
      <t>セイキュウ</t>
    </rPh>
    <rPh sb="6" eb="7">
      <t>ビ</t>
    </rPh>
    <phoneticPr fontId="1"/>
  </si>
  <si>
    <t>（協議後、直ちに変更契約を行う場合）</t>
  </si>
  <si>
    <t>（精算変更時点にて変更契約を行う場合）</t>
  </si>
  <si>
    <t>※「なお、～」を選択し、グレーフォント及び選択しなかった「なお、～」を削除する。</t>
  </si>
  <si>
    <t>令和〇年〇月〇日</t>
    <rPh sb="0" eb="2">
      <t>レイワ</t>
    </rPh>
    <rPh sb="3" eb="4">
      <t>ネン</t>
    </rPh>
    <rPh sb="5" eb="6">
      <t>ガツ</t>
    </rPh>
    <rPh sb="7" eb="8">
      <t>ニチ</t>
    </rPh>
    <phoneticPr fontId="1"/>
  </si>
  <si>
    <t>日付を入力してください</t>
    <rPh sb="0" eb="2">
      <t>ヒヅケ</t>
    </rPh>
    <rPh sb="3" eb="5">
      <t>ニュウリョク</t>
    </rPh>
    <phoneticPr fontId="1"/>
  </si>
  <si>
    <t>　なお、異議がなければ 令和〇年〇月〇日 までに、変更契約書を提出願います。</t>
  </si>
  <si>
    <t>記</t>
    <rPh sb="0" eb="1">
      <t>キ</t>
    </rPh>
    <phoneticPr fontId="1"/>
  </si>
  <si>
    <t>第　　　　　　　　号</t>
    <rPh sb="0" eb="1">
      <t>ダイ</t>
    </rPh>
    <rPh sb="9" eb="10">
      <t>ゴウ</t>
    </rPh>
    <phoneticPr fontId="1"/>
  </si>
  <si>
    <t>工事名</t>
    <rPh sb="0" eb="2">
      <t>コウジ</t>
    </rPh>
    <rPh sb="2" eb="3">
      <t>メイ</t>
    </rPh>
    <phoneticPr fontId="1"/>
  </si>
  <si>
    <t>４</t>
    <phoneticPr fontId="1"/>
  </si>
  <si>
    <t>変更請負代金額</t>
    <rPh sb="0" eb="2">
      <t>ヘンコウ</t>
    </rPh>
    <rPh sb="2" eb="4">
      <t>ウケオイ</t>
    </rPh>
    <rPh sb="4" eb="6">
      <t>ダイキン</t>
    </rPh>
    <rPh sb="6" eb="7">
      <t>ガク</t>
    </rPh>
    <phoneticPr fontId="1"/>
  </si>
  <si>
    <t>５</t>
    <phoneticPr fontId="1"/>
  </si>
  <si>
    <t>変更請負代金額を入力してください</t>
    <rPh sb="0" eb="2">
      <t>ヘンコウ</t>
    </rPh>
    <rPh sb="2" eb="4">
      <t>ウケオイ</t>
    </rPh>
    <rPh sb="4" eb="6">
      <t>ダイキン</t>
    </rPh>
    <rPh sb="6" eb="7">
      <t>ガク</t>
    </rPh>
    <rPh sb="8" eb="10">
      <t>ニュウリョク</t>
    </rPh>
    <phoneticPr fontId="1"/>
  </si>
  <si>
    <t>参考様式３－２（第25条第６項関係）</t>
    <phoneticPr fontId="1"/>
  </si>
  <si>
    <t>スライド変更適否</t>
    <rPh sb="4" eb="6">
      <t>ヘンコウ</t>
    </rPh>
    <rPh sb="6" eb="8">
      <t>テキヒ</t>
    </rPh>
    <phoneticPr fontId="1"/>
  </si>
  <si>
    <t>スライドの適用が認められない</t>
    <rPh sb="5" eb="7">
      <t>テキヨウ</t>
    </rPh>
    <rPh sb="8" eb="9">
      <t>ミト</t>
    </rPh>
    <phoneticPr fontId="1"/>
  </si>
  <si>
    <t>スライド額が対象工事費の１％を越えないため</t>
    <phoneticPr fontId="1"/>
  </si>
  <si>
    <t xml:space="preserve"> [ 参考様式３－１（付表１）]</t>
    <phoneticPr fontId="1"/>
  </si>
  <si>
    <t>(消費税含まず)</t>
    <rPh sb="1" eb="4">
      <t>ショウヒゼイ</t>
    </rPh>
    <rPh sb="4" eb="5">
      <t>フク</t>
    </rPh>
    <phoneticPr fontId="1"/>
  </si>
  <si>
    <t>(消費税含む)</t>
    <rPh sb="1" eb="4">
      <t>ショウヒゼイ</t>
    </rPh>
    <rPh sb="4" eb="5">
      <t>フク</t>
    </rPh>
    <phoneticPr fontId="1"/>
  </si>
  <si>
    <t>設計金額</t>
    <rPh sb="0" eb="2">
      <t>セッケイ</t>
    </rPh>
    <rPh sb="2" eb="4">
      <t>キンガク</t>
    </rPh>
    <phoneticPr fontId="1"/>
  </si>
  <si>
    <t>から</t>
    <phoneticPr fontId="1"/>
  </si>
  <si>
    <t>まで</t>
    <phoneticPr fontId="1"/>
  </si>
  <si>
    <t>基準日</t>
    <rPh sb="0" eb="2">
      <t>キジュン</t>
    </rPh>
    <rPh sb="2" eb="3">
      <t>ビ</t>
    </rPh>
    <phoneticPr fontId="1"/>
  </si>
  <si>
    <t>出来高額</t>
    <rPh sb="0" eb="3">
      <t>デキダカ</t>
    </rPh>
    <rPh sb="3" eb="4">
      <t>ガク</t>
    </rPh>
    <phoneticPr fontId="1"/>
  </si>
  <si>
    <r>
      <t>残工事額（Ｐ</t>
    </r>
    <r>
      <rPr>
        <vertAlign val="subscript"/>
        <sz val="11"/>
        <rFont val="ＭＳ ゴシック"/>
        <family val="3"/>
        <charset val="128"/>
      </rPr>
      <t>１</t>
    </r>
    <r>
      <rPr>
        <sz val="11"/>
        <rFont val="ＭＳ ゴシック"/>
        <family val="3"/>
        <charset val="128"/>
      </rPr>
      <t>）</t>
    </r>
    <rPh sb="0" eb="1">
      <t>ザン</t>
    </rPh>
    <rPh sb="1" eb="3">
      <t>コウジ</t>
    </rPh>
    <rPh sb="3" eb="4">
      <t>ガク</t>
    </rPh>
    <phoneticPr fontId="1"/>
  </si>
  <si>
    <r>
      <t>変更残工事額（Ｐ</t>
    </r>
    <r>
      <rPr>
        <vertAlign val="subscript"/>
        <sz val="11"/>
        <rFont val="ＭＳ ゴシック"/>
        <family val="3"/>
        <charset val="128"/>
      </rPr>
      <t>２</t>
    </r>
    <r>
      <rPr>
        <sz val="11"/>
        <rFont val="ＭＳ ゴシック"/>
        <family val="3"/>
        <charset val="128"/>
      </rPr>
      <t>）</t>
    </r>
    <rPh sb="0" eb="2">
      <t>ヘンコウ</t>
    </rPh>
    <rPh sb="2" eb="3">
      <t>ザン</t>
    </rPh>
    <rPh sb="3" eb="5">
      <t>コウジ</t>
    </rPh>
    <rPh sb="5" eb="6">
      <t>ガク</t>
    </rPh>
    <phoneticPr fontId="1"/>
  </si>
  <si>
    <t>工委-11-4</t>
    <rPh sb="0" eb="1">
      <t>コウ</t>
    </rPh>
    <rPh sb="1" eb="2">
      <t>イ</t>
    </rPh>
    <phoneticPr fontId="1"/>
  </si>
  <si>
    <t>増</t>
    <rPh sb="0" eb="1">
      <t>ゾウ</t>
    </rPh>
    <phoneticPr fontId="1"/>
  </si>
  <si>
    <t>減</t>
    <rPh sb="0" eb="1">
      <t>ゲン</t>
    </rPh>
    <phoneticPr fontId="1"/>
  </si>
  <si>
    <t>増減なし</t>
    <rPh sb="0" eb="2">
      <t>ゾウゲン</t>
    </rPh>
    <phoneticPr fontId="1"/>
  </si>
  <si>
    <t>賃金又は物価変動に基づく請負代金額計算書</t>
    <rPh sb="0" eb="2">
      <t>チンギン</t>
    </rPh>
    <rPh sb="2" eb="3">
      <t>マタ</t>
    </rPh>
    <rPh sb="4" eb="6">
      <t>ブッカ</t>
    </rPh>
    <rPh sb="6" eb="8">
      <t>ヘンドウ</t>
    </rPh>
    <rPh sb="9" eb="10">
      <t>モト</t>
    </rPh>
    <rPh sb="12" eb="14">
      <t>ウケオイ</t>
    </rPh>
    <rPh sb="14" eb="16">
      <t>ダイキン</t>
    </rPh>
    <rPh sb="16" eb="17">
      <t>ガク</t>
    </rPh>
    <rPh sb="17" eb="20">
      <t>ケイサンショ</t>
    </rPh>
    <phoneticPr fontId="1"/>
  </si>
  <si>
    <t>：</t>
    <phoneticPr fontId="1"/>
  </si>
  <si>
    <t>設計額ベース
（請差考慮せず）
＝入力した値</t>
    <rPh sb="0" eb="3">
      <t>セッケイガク</t>
    </rPh>
    <rPh sb="8" eb="9">
      <t>ウ</t>
    </rPh>
    <rPh sb="9" eb="10">
      <t>サ</t>
    </rPh>
    <rPh sb="10" eb="12">
      <t>コウリョ</t>
    </rPh>
    <rPh sb="17" eb="19">
      <t>ニュウリョク</t>
    </rPh>
    <rPh sb="21" eb="22">
      <t>アタイ</t>
    </rPh>
    <phoneticPr fontId="1"/>
  </si>
  <si>
    <t>契約額ベース
（請差考慮した）</t>
    <rPh sb="0" eb="2">
      <t>ケイヤク</t>
    </rPh>
    <rPh sb="2" eb="3">
      <t>ガク</t>
    </rPh>
    <rPh sb="8" eb="9">
      <t>ウ</t>
    </rPh>
    <rPh sb="9" eb="10">
      <t>サ</t>
    </rPh>
    <rPh sb="10" eb="12">
      <t>コウリョ</t>
    </rPh>
    <phoneticPr fontId="1"/>
  </si>
  <si>
    <t>（単位：円）</t>
    <rPh sb="1" eb="3">
      <t>タンイ</t>
    </rPh>
    <rPh sb="4" eb="5">
      <t>エン</t>
    </rPh>
    <phoneticPr fontId="1"/>
  </si>
  <si>
    <t>請負代金額
（消費税抜き）</t>
    <rPh sb="0" eb="2">
      <t>ウケオイ</t>
    </rPh>
    <rPh sb="2" eb="4">
      <t>ダイキン</t>
    </rPh>
    <rPh sb="4" eb="5">
      <t>ガク</t>
    </rPh>
    <rPh sb="7" eb="10">
      <t>ショウヒゼイ</t>
    </rPh>
    <rPh sb="10" eb="11">
      <t>ヌ</t>
    </rPh>
    <phoneticPr fontId="1"/>
  </si>
  <si>
    <t>出来高額
（消費税抜き）</t>
    <rPh sb="0" eb="3">
      <t>デキダカ</t>
    </rPh>
    <rPh sb="3" eb="4">
      <t>ガク</t>
    </rPh>
    <rPh sb="6" eb="9">
      <t>ショウヒゼイ</t>
    </rPh>
    <rPh sb="9" eb="10">
      <t>ヌ</t>
    </rPh>
    <phoneticPr fontId="1"/>
  </si>
  <si>
    <t>P1
（消費税抜き）</t>
    <rPh sb="4" eb="7">
      <t>ショウヒゼイ</t>
    </rPh>
    <rPh sb="7" eb="8">
      <t>ヌ</t>
    </rPh>
    <phoneticPr fontId="1"/>
  </si>
  <si>
    <t>P2
（消費税抜き）</t>
    <rPh sb="4" eb="8">
      <t>ショウヒゼイヌ</t>
    </rPh>
    <phoneticPr fontId="1"/>
  </si>
  <si>
    <t>スライド前の
変更額（税抜き）</t>
    <rPh sb="4" eb="5">
      <t>マエ</t>
    </rPh>
    <rPh sb="7" eb="9">
      <t>ヘンコウ</t>
    </rPh>
    <rPh sb="9" eb="10">
      <t>ガク</t>
    </rPh>
    <rPh sb="11" eb="13">
      <t>ゼイヌ</t>
    </rPh>
    <phoneticPr fontId="1"/>
  </si>
  <si>
    <t>出来高額（税抜き）</t>
    <rPh sb="0" eb="3">
      <t>デキダカ</t>
    </rPh>
    <rPh sb="3" eb="4">
      <t>ガク</t>
    </rPh>
    <rPh sb="5" eb="7">
      <t>ゼイヌ</t>
    </rPh>
    <phoneticPr fontId="1"/>
  </si>
  <si>
    <t>P1（税抜き）</t>
    <rPh sb="3" eb="5">
      <t>ゼイヌ</t>
    </rPh>
    <phoneticPr fontId="1"/>
  </si>
  <si>
    <t>P2（税抜き）</t>
    <rPh sb="3" eb="5">
      <t>ゼイヌ</t>
    </rPh>
    <phoneticPr fontId="1"/>
  </si>
  <si>
    <t>請負比率</t>
    <rPh sb="0" eb="4">
      <t>ウケオイヒリツ</t>
    </rPh>
    <phoneticPr fontId="1"/>
  </si>
  <si>
    <t>当初 設計額</t>
    <rPh sb="0" eb="2">
      <t>トウショ</t>
    </rPh>
    <rPh sb="3" eb="6">
      <t>セッケイガク</t>
    </rPh>
    <phoneticPr fontId="1"/>
  </si>
  <si>
    <t>スライド額</t>
    <rPh sb="4" eb="5">
      <t>ガク</t>
    </rPh>
    <phoneticPr fontId="1"/>
  </si>
  <si>
    <t>＝</t>
    <phoneticPr fontId="1"/>
  </si>
  <si>
    <t>P2</t>
    <phoneticPr fontId="1"/>
  </si>
  <si>
    <t>-</t>
    <phoneticPr fontId="1"/>
  </si>
  <si>
    <t>P1</t>
    <phoneticPr fontId="1"/>
  </si>
  <si>
    <t>（</t>
    <phoneticPr fontId="1"/>
  </si>
  <si>
    <t>×</t>
    <phoneticPr fontId="1"/>
  </si>
  <si>
    <t>1/100</t>
    <phoneticPr fontId="1"/>
  </si>
  <si>
    <t>）</t>
    <phoneticPr fontId="1"/>
  </si>
  <si>
    <t>当初 契約額</t>
    <rPh sb="0" eb="2">
      <t>トウショ</t>
    </rPh>
    <rPh sb="3" eb="6">
      <t>ケイヤクガク</t>
    </rPh>
    <phoneticPr fontId="1"/>
  </si>
  <si>
    <t>≒</t>
    <phoneticPr fontId="1"/>
  </si>
  <si>
    <t>P1：請負代金額から基準日における出来高部分に相応する請負代金額を控除した額（残工事額）</t>
    <rPh sb="3" eb="5">
      <t>ウケオイ</t>
    </rPh>
    <rPh sb="5" eb="7">
      <t>ダイキン</t>
    </rPh>
    <rPh sb="7" eb="8">
      <t>ガク</t>
    </rPh>
    <rPh sb="10" eb="13">
      <t>キジュンビ</t>
    </rPh>
    <rPh sb="17" eb="20">
      <t>デキダカ</t>
    </rPh>
    <rPh sb="20" eb="22">
      <t>ブブン</t>
    </rPh>
    <rPh sb="23" eb="25">
      <t>ソウオウ</t>
    </rPh>
    <rPh sb="27" eb="29">
      <t>ウケオイ</t>
    </rPh>
    <rPh sb="29" eb="31">
      <t>ダイキン</t>
    </rPh>
    <rPh sb="31" eb="32">
      <t>ガク</t>
    </rPh>
    <rPh sb="33" eb="35">
      <t>コウジョ</t>
    </rPh>
    <rPh sb="37" eb="38">
      <t>ガク</t>
    </rPh>
    <rPh sb="39" eb="40">
      <t>ザン</t>
    </rPh>
    <rPh sb="40" eb="42">
      <t>コウジ</t>
    </rPh>
    <rPh sb="42" eb="43">
      <t>ガク</t>
    </rPh>
    <phoneticPr fontId="1"/>
  </si>
  <si>
    <t>P2：変動後（基準日）の賃金又は物価を基礎として算出したP1に相当する額（変更残工事額）</t>
    <rPh sb="3" eb="5">
      <t>ヘンドウ</t>
    </rPh>
    <rPh sb="5" eb="6">
      <t>ゴ</t>
    </rPh>
    <rPh sb="7" eb="10">
      <t>キジュンビ</t>
    </rPh>
    <rPh sb="12" eb="14">
      <t>チンギン</t>
    </rPh>
    <rPh sb="14" eb="15">
      <t>マタ</t>
    </rPh>
    <rPh sb="16" eb="18">
      <t>ブッカ</t>
    </rPh>
    <rPh sb="19" eb="21">
      <t>キソ</t>
    </rPh>
    <rPh sb="24" eb="26">
      <t>サンシュツ</t>
    </rPh>
    <rPh sb="31" eb="33">
      <t>ソウトウ</t>
    </rPh>
    <rPh sb="35" eb="36">
      <t>ガク</t>
    </rPh>
    <rPh sb="37" eb="39">
      <t>ヘンコウ</t>
    </rPh>
    <rPh sb="39" eb="40">
      <t>ザン</t>
    </rPh>
    <rPh sb="40" eb="42">
      <t>コウジ</t>
    </rPh>
    <rPh sb="42" eb="43">
      <t>ガク</t>
    </rPh>
    <phoneticPr fontId="1"/>
  </si>
  <si>
    <t>スライド額
（税込み）</t>
    <rPh sb="4" eb="5">
      <t>ガク</t>
    </rPh>
    <rPh sb="7" eb="9">
      <t>ゼイコ</t>
    </rPh>
    <phoneticPr fontId="1"/>
  </si>
  <si>
    <t>（１＋消費税及び地方消費税の税率／１００）</t>
    <rPh sb="3" eb="6">
      <t>ショウヒゼイ</t>
    </rPh>
    <rPh sb="6" eb="7">
      <t>オヨ</t>
    </rPh>
    <rPh sb="8" eb="10">
      <t>チホウ</t>
    </rPh>
    <rPh sb="10" eb="13">
      <t>ショウヒゼイ</t>
    </rPh>
    <rPh sb="14" eb="16">
      <t>ゼイリツ</t>
    </rPh>
    <phoneticPr fontId="1"/>
  </si>
  <si>
    <t>円</t>
    <rPh sb="0" eb="1">
      <t>エン</t>
    </rPh>
    <phoneticPr fontId="1"/>
  </si>
  <si>
    <t>[ 参考様式３－１（付表２）]</t>
    <phoneticPr fontId="1"/>
  </si>
  <si>
    <t>工委-11-4</t>
    <phoneticPr fontId="1"/>
  </si>
  <si>
    <t>計算書の確認用</t>
    <rPh sb="0" eb="3">
      <t>ケイサンショ</t>
    </rPh>
    <rPh sb="4" eb="6">
      <t>カクニン</t>
    </rPh>
    <rPh sb="6" eb="7">
      <t>ヨウ</t>
    </rPh>
    <phoneticPr fontId="1"/>
  </si>
  <si>
    <t>円単位</t>
    <rPh sb="0" eb="1">
      <t>エン</t>
    </rPh>
    <rPh sb="1" eb="3">
      <t>タンイ</t>
    </rPh>
    <phoneticPr fontId="1"/>
  </si>
  <si>
    <t>⇒</t>
    <phoneticPr fontId="1"/>
  </si>
  <si>
    <t>増</t>
  </si>
  <si>
    <t>◆端数処理の設定</t>
    <rPh sb="1" eb="3">
      <t>ハスウ</t>
    </rPh>
    <rPh sb="3" eb="5">
      <t>ショリ</t>
    </rPh>
    <rPh sb="6" eb="8">
      <t>セッテイ</t>
    </rPh>
    <phoneticPr fontId="1"/>
  </si>
  <si>
    <t>◆増減の設定（プルダウン）</t>
    <rPh sb="1" eb="3">
      <t>ゾウゲン</t>
    </rPh>
    <rPh sb="4" eb="6">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</si>
</sst>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quot; 円&quot;"/>
    <numFmt numFmtId="178" formatCode="#,##0.0000;[Red]\-#,##0.000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ゴシック"/>
      <family val="3"/>
      <charset val="128"/>
    </font>
    <font>
      <sz val="11"/>
      <name val="ＭＳ Ｐゴシック"/>
      <family val="3"/>
    </font>
    <font>
      <sz val="10"/>
      <color theme="1"/>
      <name val="ＭＳ ゴシック"/>
      <family val="3"/>
      <charset val="128"/>
    </font>
    <font>
      <sz val="10"/>
      <name val="ＭＳ ゴシック"/>
      <family val="3"/>
      <charset val="128"/>
    </font>
    <font>
      <sz val="11"/>
      <name val="ＭＳ ゴシック"/>
      <family val="3"/>
      <charset val="128"/>
    </font>
    <font>
      <sz val="14"/>
      <color theme="1"/>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sz val="10.5"/>
      <color theme="1"/>
      <name val="ＭＳ ゴシック"/>
      <family val="3"/>
      <charset val="128"/>
    </font>
    <font>
      <sz val="10.5"/>
      <color rgb="FFFF0000"/>
      <name val="ＭＳ ゴシック"/>
      <family val="3"/>
      <charset val="128"/>
    </font>
    <font>
      <sz val="10.5"/>
      <color rgb="FFFFFF00"/>
      <name val="HG丸ｺﾞｼｯｸM-PRO"/>
      <family val="3"/>
      <charset val="128"/>
    </font>
    <font>
      <sz val="12"/>
      <name val="ＭＳ ゴシック"/>
      <family val="3"/>
      <charset val="128"/>
    </font>
    <font>
      <sz val="12"/>
      <color rgb="FFCCFFFF"/>
      <name val="ＭＳ ゴシック"/>
      <family val="3"/>
      <charset val="128"/>
    </font>
    <font>
      <sz val="8"/>
      <color rgb="FFCCFFFF"/>
      <name val="ＭＳ ゴシック"/>
      <family val="3"/>
      <charset val="128"/>
    </font>
    <font>
      <sz val="14"/>
      <color rgb="FFCCFFFF"/>
      <name val="ＭＳ ゴシック"/>
      <family val="3"/>
      <charset val="128"/>
    </font>
    <font>
      <b/>
      <sz val="14"/>
      <name val="ＭＳ ゴシック"/>
      <family val="3"/>
      <charset val="128"/>
    </font>
    <font>
      <vertAlign val="subscript"/>
      <sz val="11"/>
      <name val="ＭＳ ゴシック"/>
      <family val="3"/>
      <charset val="128"/>
    </font>
    <font>
      <sz val="18"/>
      <color theme="1"/>
      <name val="ＭＳ ゴシック"/>
      <family val="3"/>
      <charset val="128"/>
    </font>
    <font>
      <b/>
      <sz val="12"/>
      <color rgb="FFFF0000"/>
      <name val="ＭＳ ゴシック"/>
      <family val="3"/>
      <charset val="128"/>
    </font>
    <font>
      <sz val="11"/>
      <color rgb="FFCCFFFF"/>
      <name val="ＭＳ 明朝"/>
      <family val="1"/>
      <charset val="128"/>
    </font>
    <font>
      <sz val="10"/>
      <color indexed="8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top style="hair">
        <color indexed="64"/>
      </top>
      <bottom style="hair">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9" fillId="0" borderId="0">
      <alignment textRotation="45" wrapText="1"/>
    </xf>
  </cellStyleXfs>
  <cellXfs count="231">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Fill="1">
      <alignment vertical="center"/>
    </xf>
    <xf numFmtId="49" fontId="3" fillId="0" borderId="0" xfId="0" applyNumberFormat="1" applyFont="1" applyAlignment="1">
      <alignment horizontal="right" vertical="center" inden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indent="3"/>
    </xf>
    <xf numFmtId="0" fontId="3" fillId="0" borderId="0" xfId="0" applyFont="1" applyFill="1" applyAlignment="1">
      <alignment horizontal="right" vertical="center" indent="1"/>
    </xf>
    <xf numFmtId="0" fontId="7" fillId="0" borderId="0" xfId="4" applyFont="1" applyFill="1" applyAlignment="1">
      <alignment horizontal="left" vertical="center"/>
    </xf>
    <xf numFmtId="0" fontId="7" fillId="0" borderId="0" xfId="4" applyFont="1" applyFill="1" applyAlignment="1">
      <alignment vertical="center"/>
    </xf>
    <xf numFmtId="0" fontId="7" fillId="0" borderId="0" xfId="4" applyFont="1" applyFill="1" applyAlignment="1">
      <alignment horizontal="right" vertical="center"/>
    </xf>
    <xf numFmtId="0" fontId="7" fillId="0" borderId="0" xfId="4" applyFont="1" applyFill="1" applyAlignment="1">
      <alignment horizontal="centerContinuous" vertical="center"/>
    </xf>
    <xf numFmtId="0" fontId="7" fillId="0" borderId="25" xfId="4" applyFont="1" applyFill="1" applyBorder="1" applyAlignment="1">
      <alignment vertical="center"/>
    </xf>
    <xf numFmtId="0" fontId="7" fillId="0" borderId="26" xfId="4" applyFont="1" applyFill="1" applyBorder="1" applyAlignment="1">
      <alignment horizontal="center" vertical="center"/>
    </xf>
    <xf numFmtId="0" fontId="7" fillId="0" borderId="24" xfId="4" applyFont="1" applyFill="1" applyBorder="1" applyAlignment="1">
      <alignment vertical="center"/>
    </xf>
    <xf numFmtId="0" fontId="7" fillId="0" borderId="17" xfId="4" applyFont="1" applyFill="1" applyBorder="1" applyAlignment="1">
      <alignment vertical="center"/>
    </xf>
    <xf numFmtId="0" fontId="7" fillId="0" borderId="28" xfId="4" applyFont="1" applyFill="1" applyBorder="1" applyAlignment="1">
      <alignment horizontal="center" vertical="center"/>
    </xf>
    <xf numFmtId="0" fontId="7" fillId="0" borderId="26" xfId="4" applyFont="1" applyFill="1" applyBorder="1" applyAlignment="1">
      <alignment vertical="center"/>
    </xf>
    <xf numFmtId="0" fontId="7" fillId="0" borderId="27" xfId="4" applyFont="1" applyFill="1" applyBorder="1" applyAlignment="1">
      <alignment vertical="center"/>
    </xf>
    <xf numFmtId="0" fontId="7" fillId="0" borderId="28" xfId="4" applyFont="1" applyFill="1" applyBorder="1" applyAlignment="1">
      <alignment vertical="center"/>
    </xf>
    <xf numFmtId="0" fontId="0" fillId="2" borderId="2" xfId="0" applyFill="1" applyBorder="1" applyAlignment="1">
      <alignment horizontal="left" vertical="center" indent="1"/>
    </xf>
    <xf numFmtId="38" fontId="0" fillId="2" borderId="2" xfId="1" applyFont="1" applyFill="1" applyBorder="1" applyAlignment="1">
      <alignment horizontal="left" vertical="center" indent="1"/>
    </xf>
    <xf numFmtId="58" fontId="0" fillId="2" borderId="2" xfId="0" applyNumberFormat="1" applyFill="1" applyBorder="1" applyAlignment="1">
      <alignment horizontal="left" vertical="center" indent="1"/>
    </xf>
    <xf numFmtId="58" fontId="0" fillId="2" borderId="25" xfId="0" applyNumberFormat="1" applyFill="1" applyBorder="1" applyAlignment="1">
      <alignment horizontal="left" vertical="center" indent="1"/>
    </xf>
    <xf numFmtId="0" fontId="0" fillId="2" borderId="24" xfId="0" applyFill="1" applyBorder="1" applyAlignment="1">
      <alignment horizontal="left" vertical="center" indent="1"/>
    </xf>
    <xf numFmtId="0" fontId="0" fillId="3" borderId="29" xfId="0" applyFill="1" applyBorder="1">
      <alignment vertical="center"/>
    </xf>
    <xf numFmtId="0" fontId="0" fillId="2" borderId="30" xfId="0" applyFill="1" applyBorder="1" applyAlignment="1">
      <alignment horizontal="left" vertical="center" indent="1"/>
    </xf>
    <xf numFmtId="0" fontId="0" fillId="0" borderId="31" xfId="0" applyBorder="1">
      <alignment vertical="center"/>
    </xf>
    <xf numFmtId="0" fontId="0" fillId="3" borderId="32" xfId="0" applyFill="1" applyBorder="1">
      <alignment vertical="center"/>
    </xf>
    <xf numFmtId="0" fontId="0" fillId="0" borderId="33" xfId="0" applyBorder="1">
      <alignment vertical="center"/>
    </xf>
    <xf numFmtId="0" fontId="0" fillId="3" borderId="34" xfId="0" applyFill="1" applyBorder="1">
      <alignment vertical="center"/>
    </xf>
    <xf numFmtId="0" fontId="0" fillId="2" borderId="35" xfId="0" applyFill="1" applyBorder="1" applyAlignment="1">
      <alignment horizontal="left" vertical="center" indent="1"/>
    </xf>
    <xf numFmtId="0" fontId="0" fillId="0" borderId="36" xfId="0" applyBorder="1">
      <alignment vertical="center"/>
    </xf>
    <xf numFmtId="0" fontId="0" fillId="0" borderId="38" xfId="0" applyBorder="1">
      <alignment vertical="center"/>
    </xf>
    <xf numFmtId="0" fontId="0" fillId="3" borderId="41" xfId="0" applyFill="1" applyBorder="1">
      <alignment vertical="center"/>
    </xf>
    <xf numFmtId="0" fontId="0" fillId="0" borderId="42" xfId="0" applyBorder="1">
      <alignment vertical="center"/>
    </xf>
    <xf numFmtId="0" fontId="3" fillId="0" borderId="0" xfId="0" applyFont="1" applyFill="1" applyAlignment="1">
      <alignment horizontal="right" vertical="center" indent="2"/>
    </xf>
    <xf numFmtId="0" fontId="12" fillId="0" borderId="0" xfId="0" applyFont="1" applyAlignment="1">
      <alignment horizontal="left" indent="1"/>
    </xf>
    <xf numFmtId="0" fontId="3" fillId="0" borderId="0" xfId="0" applyFont="1" applyAlignment="1">
      <alignment horizontal="left" vertical="center" indent="1"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pplyAlignment="1">
      <alignment vertical="center" wrapText="1"/>
    </xf>
    <xf numFmtId="0" fontId="3" fillId="0" borderId="0" xfId="0" applyFont="1" applyAlignment="1">
      <alignment horizontal="left" vertical="center" shrinkToFit="1"/>
    </xf>
    <xf numFmtId="0" fontId="7" fillId="0" borderId="0" xfId="4" applyFont="1" applyFill="1" applyBorder="1" applyAlignment="1">
      <alignment horizontal="distributed" vertical="center"/>
    </xf>
    <xf numFmtId="0" fontId="0" fillId="0" borderId="16" xfId="0" applyBorder="1">
      <alignment vertical="center"/>
    </xf>
    <xf numFmtId="0" fontId="0" fillId="2" borderId="2" xfId="0" applyFill="1" applyBorder="1" applyAlignment="1">
      <alignment horizontal="left" vertical="center" indent="1" shrinkToFit="1"/>
    </xf>
    <xf numFmtId="0" fontId="15" fillId="0" borderId="0" xfId="0" applyFont="1" applyAlignment="1">
      <alignment vertical="center" shrinkToFit="1"/>
    </xf>
    <xf numFmtId="0" fontId="16" fillId="0" borderId="0" xfId="0" applyFont="1">
      <alignment vertical="center"/>
    </xf>
    <xf numFmtId="0" fontId="3" fillId="0" borderId="0" xfId="0" applyFont="1" applyAlignment="1">
      <alignment horizontal="left" indent="1"/>
    </xf>
    <xf numFmtId="0" fontId="3" fillId="0" borderId="0" xfId="0" applyFont="1" applyAlignment="1">
      <alignment vertical="center" shrinkToFit="1"/>
    </xf>
    <xf numFmtId="0" fontId="3" fillId="0" borderId="0" xfId="0" applyNumberFormat="1" applyFont="1" applyAlignment="1">
      <alignment vertical="center"/>
    </xf>
    <xf numFmtId="0" fontId="3" fillId="0" borderId="0" xfId="0" applyNumberFormat="1" applyFont="1" applyFill="1" applyAlignment="1">
      <alignmen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0" fontId="12" fillId="0" borderId="0" xfId="0" applyFont="1" applyAlignment="1">
      <alignment horizontal="distributed" vertical="center" wrapText="1"/>
    </xf>
    <xf numFmtId="0" fontId="3" fillId="0" borderId="0" xfId="0" applyFont="1" applyAlignment="1">
      <alignment horizontal="left" vertical="center" indent="2"/>
    </xf>
    <xf numFmtId="0" fontId="16" fillId="0" borderId="0" xfId="0" applyFont="1" applyAlignment="1">
      <alignment horizontal="left" vertical="center"/>
    </xf>
    <xf numFmtId="58" fontId="0" fillId="2" borderId="17" xfId="0" applyNumberFormat="1" applyFill="1" applyBorder="1" applyAlignment="1">
      <alignment horizontal="left" vertical="center" indent="1"/>
    </xf>
    <xf numFmtId="0" fontId="0" fillId="0" borderId="47" xfId="0" applyBorder="1">
      <alignment vertical="center"/>
    </xf>
    <xf numFmtId="0" fontId="18"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left" vertical="center" indent="1"/>
    </xf>
    <xf numFmtId="0" fontId="20"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left" vertical="center" indent="2" shrinkToFit="1"/>
    </xf>
    <xf numFmtId="38" fontId="22" fillId="0" borderId="0" xfId="1" applyFont="1" applyAlignment="1">
      <alignment horizontal="center" vertical="center"/>
    </xf>
    <xf numFmtId="0" fontId="3" fillId="0" borderId="0" xfId="0" applyFont="1" applyAlignment="1">
      <alignment horizontal="left" vertical="center" wrapText="1"/>
    </xf>
    <xf numFmtId="177" fontId="7" fillId="0" borderId="27" xfId="4" applyNumberFormat="1" applyFont="1" applyFill="1" applyBorder="1" applyAlignment="1">
      <alignment vertical="center"/>
    </xf>
    <xf numFmtId="177" fontId="7" fillId="0" borderId="3" xfId="4" applyNumberFormat="1" applyFont="1" applyFill="1" applyBorder="1" applyAlignment="1">
      <alignment vertical="center"/>
    </xf>
    <xf numFmtId="58" fontId="7" fillId="0" borderId="26" xfId="4" applyNumberFormat="1" applyFont="1" applyFill="1" applyBorder="1" applyAlignment="1">
      <alignment vertical="center"/>
    </xf>
    <xf numFmtId="58" fontId="7" fillId="0" borderId="27" xfId="4" applyNumberFormat="1" applyFont="1" applyFill="1" applyBorder="1" applyAlignment="1">
      <alignment vertical="center"/>
    </xf>
    <xf numFmtId="0" fontId="7" fillId="0" borderId="25" xfId="4" applyFont="1" applyFill="1" applyBorder="1" applyAlignment="1">
      <alignment horizontal="center" vertical="center"/>
    </xf>
    <xf numFmtId="0" fontId="7" fillId="0" borderId="3" xfId="4" applyFont="1" applyFill="1" applyBorder="1" applyAlignment="1">
      <alignment vertical="center"/>
    </xf>
    <xf numFmtId="0" fontId="7" fillId="0" borderId="2" xfId="4" applyFont="1" applyFill="1" applyBorder="1" applyAlignment="1">
      <alignment vertical="center"/>
    </xf>
    <xf numFmtId="0" fontId="7" fillId="0" borderId="17" xfId="4" applyFont="1" applyFill="1" applyBorder="1" applyAlignment="1">
      <alignment horizontal="center" vertical="center"/>
    </xf>
    <xf numFmtId="0" fontId="6" fillId="0" borderId="0" xfId="4" applyFont="1" applyFill="1" applyAlignment="1">
      <alignment vertical="top"/>
    </xf>
    <xf numFmtId="0" fontId="25" fillId="0" borderId="0" xfId="0" applyFont="1" applyAlignment="1">
      <alignment horizontal="center" vertical="center"/>
    </xf>
    <xf numFmtId="0" fontId="26" fillId="0" borderId="0" xfId="0" applyFont="1">
      <alignment vertical="center"/>
    </xf>
    <xf numFmtId="0" fontId="3" fillId="0" borderId="0" xfId="0" applyFont="1" applyAlignment="1">
      <alignment horizontal="left" vertical="top" shrinkToFit="1"/>
    </xf>
    <xf numFmtId="0" fontId="3" fillId="0" borderId="0" xfId="0" applyFont="1" applyAlignment="1">
      <alignment horizontal="right" vertical="center" indent="1"/>
    </xf>
    <xf numFmtId="38" fontId="3" fillId="0" borderId="0" xfId="1" applyFont="1" applyFill="1" applyBorder="1" applyAlignment="1">
      <alignment vertical="center"/>
    </xf>
    <xf numFmtId="0" fontId="19" fillId="0" borderId="0" xfId="0" applyFont="1" applyAlignment="1">
      <alignment vertical="center" wrapText="1"/>
    </xf>
    <xf numFmtId="38" fontId="3" fillId="0" borderId="0" xfId="1" applyFont="1" applyFill="1" applyBorder="1" applyAlignment="1">
      <alignment vertical="center" shrinkToFit="1"/>
    </xf>
    <xf numFmtId="38" fontId="3" fillId="0" borderId="0" xfId="0" applyNumberFormat="1" applyFont="1" applyAlignment="1">
      <alignment vertical="center" shrinkToFit="1"/>
    </xf>
    <xf numFmtId="38" fontId="3" fillId="0" borderId="0" xfId="1" applyFont="1" applyFill="1" applyBorder="1" applyAlignment="1">
      <alignment horizontal="center" vertical="center" shrinkToFit="1"/>
    </xf>
    <xf numFmtId="38" fontId="3" fillId="0" borderId="0" xfId="1" applyFont="1" applyFill="1" applyBorder="1" applyAlignment="1">
      <alignment horizontal="center" vertical="center"/>
    </xf>
    <xf numFmtId="0" fontId="3" fillId="0" borderId="0" xfId="0" applyFont="1" applyAlignment="1">
      <alignment vertical="top"/>
    </xf>
    <xf numFmtId="38" fontId="3" fillId="0" borderId="0" xfId="0" applyNumberFormat="1" applyFont="1">
      <alignment vertical="center"/>
    </xf>
    <xf numFmtId="0" fontId="3" fillId="0" borderId="0" xfId="0" applyFont="1" applyAlignment="1">
      <alignment vertical="center" wrapText="1" shrinkToFit="1"/>
    </xf>
    <xf numFmtId="0" fontId="3" fillId="0" borderId="0" xfId="0" applyFont="1" applyAlignment="1">
      <alignment vertical="top" wrapText="1"/>
    </xf>
    <xf numFmtId="38" fontId="11" fillId="0" borderId="1" xfId="1" applyFont="1" applyFill="1" applyBorder="1" applyAlignment="1">
      <alignment shrinkToFit="1"/>
    </xf>
    <xf numFmtId="0" fontId="11" fillId="0" borderId="1" xfId="0" applyFont="1" applyBorder="1" applyAlignment="1">
      <alignment shrinkToFit="1"/>
    </xf>
    <xf numFmtId="0" fontId="11" fillId="0" borderId="0" xfId="0" applyFont="1" applyAlignment="1">
      <alignment shrinkToFit="1"/>
    </xf>
    <xf numFmtId="38" fontId="27" fillId="0" borderId="1" xfId="0" applyNumberFormat="1" applyFont="1" applyBorder="1" applyAlignment="1">
      <alignment shrinkToFit="1"/>
    </xf>
    <xf numFmtId="0" fontId="27" fillId="0" borderId="1" xfId="0" applyFont="1" applyBorder="1" applyAlignment="1">
      <alignment shrinkToFit="1"/>
    </xf>
    <xf numFmtId="0" fontId="3" fillId="0" borderId="46" xfId="0" applyFont="1" applyBorder="1">
      <alignment vertical="center"/>
    </xf>
    <xf numFmtId="0" fontId="3" fillId="0" borderId="0" xfId="0" applyFont="1" applyBorder="1">
      <alignment vertical="center"/>
    </xf>
    <xf numFmtId="0" fontId="3" fillId="0" borderId="57" xfId="0" applyFont="1" applyBorder="1">
      <alignment vertical="center"/>
    </xf>
    <xf numFmtId="0" fontId="3" fillId="0" borderId="58" xfId="0" applyFont="1" applyBorder="1">
      <alignment vertical="center"/>
    </xf>
    <xf numFmtId="0" fontId="0" fillId="3" borderId="37" xfId="0" applyFill="1" applyBorder="1">
      <alignment vertical="center"/>
    </xf>
    <xf numFmtId="0" fontId="0" fillId="3" borderId="48" xfId="0" applyFill="1" applyBorder="1">
      <alignment vertical="center"/>
    </xf>
    <xf numFmtId="0" fontId="13" fillId="4" borderId="43" xfId="0" applyFont="1" applyFill="1" applyBorder="1" applyAlignment="1">
      <alignment horizontal="right" vertical="center" indent="1"/>
    </xf>
    <xf numFmtId="0" fontId="0" fillId="4" borderId="44" xfId="0" applyFill="1" applyBorder="1" applyAlignment="1">
      <alignment horizontal="right" vertical="center" indent="1"/>
    </xf>
    <xf numFmtId="0" fontId="0" fillId="4" borderId="45" xfId="0" applyFill="1" applyBorder="1" applyAlignment="1">
      <alignment horizontal="right" vertical="center" indent="1"/>
    </xf>
    <xf numFmtId="0" fontId="3" fillId="0" borderId="0" xfId="0" applyFont="1" applyAlignment="1">
      <alignment horizontal="center" vertical="center"/>
    </xf>
    <xf numFmtId="0" fontId="5" fillId="0" borderId="0" xfId="0" applyFont="1" applyAlignment="1">
      <alignment horizontal="left" vertical="center" wrapText="1" indent="1"/>
    </xf>
    <xf numFmtId="0" fontId="3" fillId="0" borderId="0" xfId="0" applyFont="1" applyAlignment="1">
      <alignment horizontal="left" vertical="center" indent="1"/>
    </xf>
    <xf numFmtId="0" fontId="3" fillId="0" borderId="0" xfId="0" applyFont="1" applyAlignment="1">
      <alignment horizontal="left" vertical="center" indent="2"/>
    </xf>
    <xf numFmtId="0" fontId="3" fillId="0" borderId="0" xfId="0" applyFont="1" applyAlignment="1">
      <alignment horizontal="left" vertical="center" indent="1" shrinkToFit="1"/>
    </xf>
    <xf numFmtId="0" fontId="3" fillId="0" borderId="0" xfId="0" applyNumberFormat="1" applyFont="1" applyAlignment="1">
      <alignment horizontal="left" vertical="center" indent="1"/>
    </xf>
    <xf numFmtId="176" fontId="3" fillId="0" borderId="0" xfId="0" applyNumberFormat="1"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left" vertical="distributed" wrapText="1" indent="1"/>
    </xf>
    <xf numFmtId="38" fontId="8" fillId="2" borderId="0" xfId="1" applyFont="1" applyFill="1" applyAlignment="1">
      <alignment horizontal="center" vertical="center"/>
    </xf>
    <xf numFmtId="0" fontId="3" fillId="0" borderId="0" xfId="0" applyFont="1" applyAlignment="1">
      <alignment horizontal="left" vertical="center" shrinkToFit="1"/>
    </xf>
    <xf numFmtId="0" fontId="3" fillId="0" borderId="0" xfId="0" applyNumberFormat="1" applyFont="1" applyAlignment="1">
      <alignment horizontal="center" vertical="center"/>
    </xf>
    <xf numFmtId="0" fontId="3" fillId="0" borderId="0" xfId="0" applyNumberFormat="1" applyFont="1" applyAlignment="1">
      <alignment horizontal="right" vertical="center"/>
    </xf>
    <xf numFmtId="0" fontId="3" fillId="0" borderId="0" xfId="0" applyFont="1" applyFill="1" applyAlignment="1">
      <alignment horizontal="distributed" vertical="center"/>
    </xf>
    <xf numFmtId="176" fontId="3" fillId="0" borderId="0" xfId="0" applyNumberFormat="1" applyFont="1" applyAlignment="1">
      <alignment horizontal="left" vertical="center" indent="1"/>
    </xf>
    <xf numFmtId="0" fontId="3" fillId="0" borderId="0" xfId="0" applyFont="1" applyFill="1" applyAlignment="1">
      <alignment horizontal="center" vertical="center"/>
    </xf>
    <xf numFmtId="0" fontId="3" fillId="0" borderId="0" xfId="0" applyFont="1" applyAlignment="1">
      <alignment vertical="center" wrapText="1"/>
    </xf>
    <xf numFmtId="0" fontId="3" fillId="2" borderId="0" xfId="0" applyFont="1" applyFill="1" applyAlignment="1">
      <alignment horizontal="center" vertical="center"/>
    </xf>
    <xf numFmtId="0" fontId="3" fillId="0" borderId="0" xfId="0" applyFont="1" applyAlignment="1">
      <alignment horizontal="left" vertical="center" indent="2" shrinkToFit="1"/>
    </xf>
    <xf numFmtId="0" fontId="3" fillId="0" borderId="0" xfId="0" applyFont="1" applyAlignment="1">
      <alignment horizontal="left" vertical="center" wrapText="1"/>
    </xf>
    <xf numFmtId="38" fontId="22" fillId="0" borderId="0" xfId="1" applyFont="1" applyAlignment="1">
      <alignment horizontal="center"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left" vertical="center" indent="2"/>
    </xf>
    <xf numFmtId="0" fontId="23" fillId="0" borderId="0" xfId="4" applyFont="1" applyFill="1" applyAlignment="1">
      <alignment horizontal="center" vertical="center"/>
    </xf>
    <xf numFmtId="0" fontId="7" fillId="0" borderId="12" xfId="4" applyFont="1" applyFill="1" applyBorder="1" applyAlignment="1">
      <alignment horizontal="distributed" vertical="center"/>
    </xf>
    <xf numFmtId="0" fontId="7" fillId="0" borderId="0" xfId="4" applyFont="1" applyFill="1" applyBorder="1" applyAlignment="1">
      <alignment horizontal="distributed" vertical="center"/>
    </xf>
    <xf numFmtId="0" fontId="7" fillId="0" borderId="12" xfId="4" applyFont="1" applyFill="1" applyBorder="1" applyAlignment="1">
      <alignment horizontal="distributed" vertical="center" wrapText="1"/>
    </xf>
    <xf numFmtId="0" fontId="7" fillId="0" borderId="16" xfId="4" applyFont="1" applyFill="1" applyBorder="1" applyAlignment="1">
      <alignment horizontal="distributed" vertical="center" wrapText="1"/>
    </xf>
    <xf numFmtId="0" fontId="7" fillId="0" borderId="16" xfId="4" applyFont="1" applyFill="1" applyBorder="1" applyAlignment="1">
      <alignment horizontal="distributed" vertical="center"/>
    </xf>
    <xf numFmtId="58" fontId="7" fillId="0" borderId="11" xfId="4" applyNumberFormat="1" applyFont="1" applyFill="1" applyBorder="1" applyAlignment="1">
      <alignment horizontal="center" vertical="center"/>
    </xf>
    <xf numFmtId="58" fontId="7" fillId="0" borderId="3" xfId="4" applyNumberFormat="1" applyFont="1" applyFill="1" applyBorder="1" applyAlignment="1">
      <alignment horizontal="center" vertical="center"/>
    </xf>
    <xf numFmtId="177" fontId="7" fillId="0" borderId="12" xfId="4" applyNumberFormat="1" applyFont="1" applyFill="1" applyBorder="1" applyAlignment="1">
      <alignment horizontal="right" vertical="center" indent="4"/>
    </xf>
    <xf numFmtId="177" fontId="7" fillId="0" borderId="16" xfId="4" applyNumberFormat="1" applyFont="1" applyFill="1" applyBorder="1" applyAlignment="1">
      <alignment horizontal="right" vertical="center" indent="4"/>
    </xf>
    <xf numFmtId="177" fontId="7" fillId="0" borderId="26" xfId="4" applyNumberFormat="1" applyFont="1" applyFill="1" applyBorder="1" applyAlignment="1">
      <alignment horizontal="center" vertical="center"/>
    </xf>
    <xf numFmtId="177" fontId="7" fillId="0" borderId="27" xfId="4" applyNumberFormat="1" applyFont="1" applyFill="1" applyBorder="1" applyAlignment="1">
      <alignment horizontal="center" vertical="center"/>
    </xf>
    <xf numFmtId="0" fontId="7" fillId="0" borderId="25" xfId="4" applyFont="1" applyFill="1" applyBorder="1" applyAlignment="1">
      <alignment horizontal="center" vertical="center"/>
    </xf>
    <xf numFmtId="0" fontId="7" fillId="0" borderId="24" xfId="4" applyFont="1" applyFill="1" applyBorder="1" applyAlignment="1">
      <alignment horizontal="center" vertical="center"/>
    </xf>
    <xf numFmtId="0" fontId="7" fillId="0" borderId="12" xfId="4" applyFont="1" applyFill="1" applyBorder="1" applyAlignment="1">
      <alignment horizontal="left" vertical="center"/>
    </xf>
    <xf numFmtId="0" fontId="7" fillId="0" borderId="26" xfId="4" applyFont="1" applyFill="1" applyBorder="1" applyAlignment="1">
      <alignment horizontal="left" vertical="center"/>
    </xf>
    <xf numFmtId="0" fontId="7" fillId="0" borderId="16" xfId="4" applyFont="1" applyFill="1" applyBorder="1" applyAlignment="1">
      <alignment horizontal="left" vertical="center" shrinkToFit="1"/>
    </xf>
    <xf numFmtId="0" fontId="7" fillId="0" borderId="27" xfId="4" applyFont="1" applyFill="1" applyBorder="1" applyAlignment="1">
      <alignment horizontal="left" vertical="center" shrinkToFit="1"/>
    </xf>
    <xf numFmtId="0" fontId="7" fillId="0" borderId="12" xfId="4" applyFont="1" applyFill="1" applyBorder="1" applyAlignment="1">
      <alignment horizontal="center" vertical="center"/>
    </xf>
    <xf numFmtId="0" fontId="7" fillId="0" borderId="16" xfId="4" applyFont="1" applyFill="1" applyBorder="1" applyAlignment="1">
      <alignment horizontal="center" vertical="center"/>
    </xf>
    <xf numFmtId="177" fontId="7" fillId="0" borderId="12" xfId="4" applyNumberFormat="1" applyFont="1" applyFill="1" applyBorder="1" applyAlignment="1">
      <alignment horizontal="center" vertical="center"/>
    </xf>
    <xf numFmtId="177" fontId="7" fillId="2" borderId="12" xfId="4" applyNumberFormat="1" applyFont="1" applyFill="1" applyBorder="1" applyAlignment="1">
      <alignment horizontal="center" vertical="center"/>
    </xf>
    <xf numFmtId="58" fontId="7" fillId="0" borderId="12" xfId="4" applyNumberFormat="1" applyFont="1" applyFill="1" applyBorder="1" applyAlignment="1">
      <alignment horizontal="center" vertical="center"/>
    </xf>
    <xf numFmtId="58" fontId="7" fillId="0" borderId="16" xfId="4" applyNumberFormat="1"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Fill="1" applyAlignment="1">
      <alignment horizontal="left" shrinkToFit="1"/>
    </xf>
    <xf numFmtId="0" fontId="3" fillId="0" borderId="0" xfId="0" applyFont="1" applyFill="1" applyAlignment="1">
      <alignment horizontal="left" vertical="top" shrinkToFit="1"/>
    </xf>
    <xf numFmtId="0" fontId="7"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25"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52" xfId="0" applyFont="1" applyBorder="1" applyAlignment="1">
      <alignment horizontal="center" vertical="center"/>
    </xf>
    <xf numFmtId="0" fontId="3" fillId="0" borderId="19" xfId="0" applyFont="1" applyBorder="1" applyAlignment="1">
      <alignment horizontal="center" vertical="center" wrapText="1"/>
    </xf>
    <xf numFmtId="0" fontId="3" fillId="0" borderId="0" xfId="0" applyFont="1" applyAlignment="1">
      <alignment horizontal="right" vertical="center" inden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23" xfId="0" applyFont="1" applyBorder="1" applyAlignment="1">
      <alignment horizontal="center" vertical="center"/>
    </xf>
    <xf numFmtId="38" fontId="3" fillId="0" borderId="53" xfId="0" applyNumberFormat="1" applyFont="1" applyBorder="1" applyAlignment="1">
      <alignment horizontal="right" vertical="center"/>
    </xf>
    <xf numFmtId="38" fontId="3" fillId="0" borderId="5" xfId="0" applyNumberFormat="1" applyFont="1" applyBorder="1" applyAlignment="1">
      <alignment horizontal="right" vertical="center"/>
    </xf>
    <xf numFmtId="38" fontId="3" fillId="0" borderId="14" xfId="0" applyNumberFormat="1" applyFont="1" applyBorder="1" applyAlignment="1">
      <alignment horizontal="right" vertical="center"/>
    </xf>
    <xf numFmtId="38" fontId="3" fillId="0" borderId="7" xfId="0" applyNumberFormat="1" applyFont="1" applyBorder="1" applyAlignment="1">
      <alignment horizontal="right" vertical="center"/>
    </xf>
    <xf numFmtId="38" fontId="3" fillId="0" borderId="23" xfId="0" applyNumberFormat="1" applyFont="1" applyBorder="1" applyAlignment="1">
      <alignment horizontal="right" vertical="center"/>
    </xf>
    <xf numFmtId="38" fontId="3" fillId="0" borderId="21" xfId="0" applyNumberFormat="1" applyFont="1" applyBorder="1" applyAlignment="1">
      <alignment horizontal="right" vertical="center"/>
    </xf>
    <xf numFmtId="38" fontId="3"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38" fontId="3" fillId="0" borderId="15" xfId="0" applyNumberFormat="1" applyFont="1" applyBorder="1" applyAlignment="1">
      <alignment horizontal="right" vertical="center"/>
    </xf>
    <xf numFmtId="38" fontId="3" fillId="0" borderId="10" xfId="0" applyNumberFormat="1" applyFont="1" applyBorder="1" applyAlignment="1">
      <alignment horizontal="right" vertical="center"/>
    </xf>
    <xf numFmtId="38" fontId="3" fillId="0" borderId="22" xfId="0" applyNumberFormat="1"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178" fontId="20" fillId="0" borderId="65" xfId="0" applyNumberFormat="1" applyFont="1" applyBorder="1" applyAlignment="1">
      <alignment horizontal="right" vertical="center"/>
    </xf>
    <xf numFmtId="178" fontId="20" fillId="0" borderId="55" xfId="0" applyNumberFormat="1" applyFont="1" applyBorder="1" applyAlignment="1">
      <alignment horizontal="right" vertical="center"/>
    </xf>
    <xf numFmtId="178" fontId="20" fillId="0" borderId="56" xfId="0" applyNumberFormat="1" applyFont="1" applyBorder="1" applyAlignment="1">
      <alignment horizontal="right"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38" fontId="20" fillId="0" borderId="8" xfId="0" applyNumberFormat="1" applyFont="1" applyBorder="1" applyAlignment="1">
      <alignment horizontal="right" vertical="center"/>
    </xf>
    <xf numFmtId="38" fontId="20" fillId="0" borderId="66" xfId="0" applyNumberFormat="1" applyFont="1" applyBorder="1" applyAlignment="1">
      <alignment horizontal="right" vertical="center"/>
    </xf>
    <xf numFmtId="38" fontId="20" fillId="0" borderId="62" xfId="0" applyNumberFormat="1" applyFont="1" applyBorder="1" applyAlignment="1">
      <alignment horizontal="right" vertical="center"/>
    </xf>
    <xf numFmtId="38" fontId="3" fillId="0" borderId="0" xfId="0" applyNumberFormat="1" applyFont="1" applyAlignment="1">
      <alignment horizontal="center" vertical="center" shrinkToFit="1"/>
    </xf>
    <xf numFmtId="38" fontId="3" fillId="0" borderId="0" xfId="1" applyFont="1" applyFill="1" applyBorder="1" applyAlignment="1">
      <alignment horizontal="center" vertical="center"/>
    </xf>
    <xf numFmtId="38" fontId="20" fillId="0" borderId="39" xfId="0" applyNumberFormat="1" applyFont="1" applyBorder="1" applyAlignment="1">
      <alignment horizontal="right" vertical="center"/>
    </xf>
    <xf numFmtId="38" fontId="20" fillId="0" borderId="58" xfId="0" applyNumberFormat="1" applyFont="1" applyBorder="1" applyAlignment="1">
      <alignment horizontal="right" vertical="center"/>
    </xf>
    <xf numFmtId="38" fontId="20" fillId="0" borderId="40" xfId="0" applyNumberFormat="1" applyFont="1" applyBorder="1" applyAlignment="1">
      <alignment horizontal="right" vertical="center"/>
    </xf>
    <xf numFmtId="38" fontId="3" fillId="0" borderId="0" xfId="0" applyNumberFormat="1" applyFont="1" applyFill="1" applyAlignment="1">
      <alignment horizontal="center" vertical="center" shrinkToFit="1"/>
    </xf>
    <xf numFmtId="0" fontId="3" fillId="0" borderId="0" xfId="0" applyFont="1" applyFill="1" applyAlignment="1">
      <alignment horizontal="center" vertical="center" shrinkToFit="1"/>
    </xf>
    <xf numFmtId="0" fontId="3" fillId="0" borderId="0" xfId="0" applyFont="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38" fontId="3" fillId="0" borderId="0" xfId="1" applyFont="1" applyFill="1" applyBorder="1" applyAlignment="1">
      <alignment horizontal="center" vertical="center" shrinkToFit="1"/>
    </xf>
    <xf numFmtId="0" fontId="11" fillId="0" borderId="1" xfId="0" applyFont="1" applyBorder="1" applyAlignment="1">
      <alignment horizontal="center" vertical="center" shrinkToFit="1"/>
    </xf>
    <xf numFmtId="0" fontId="27" fillId="0" borderId="16" xfId="0" applyFont="1" applyBorder="1" applyAlignment="1">
      <alignment horizontal="left" shrinkToFit="1"/>
    </xf>
    <xf numFmtId="0" fontId="3" fillId="0" borderId="0" xfId="0" applyFont="1" applyAlignment="1">
      <alignment horizontal="distributed" vertical="center" wrapText="1"/>
    </xf>
    <xf numFmtId="0" fontId="12" fillId="0" borderId="0" xfId="0" applyFont="1">
      <alignment vertical="center"/>
    </xf>
  </cellXfs>
  <cellStyles count="6">
    <cellStyle name="桁区切り" xfId="1" builtinId="6"/>
    <cellStyle name="桁区切り 2" xfId="3"/>
    <cellStyle name="標準" xfId="0" builtinId="0"/>
    <cellStyle name="標準 2" xfId="2"/>
    <cellStyle name="標準 3" xfId="4"/>
    <cellStyle name="標準 4" xfId="5"/>
  </cellStyles>
  <dxfs count="0"/>
  <tableStyles count="0" defaultTableStyle="TableStyleMedium2" defaultPivotStyle="PivotStyleLight16"/>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47625</xdr:colOff>
      <xdr:row>11</xdr:row>
      <xdr:rowOff>228600</xdr:rowOff>
    </xdr:from>
    <xdr:to>
      <xdr:col>13</xdr:col>
      <xdr:colOff>85725</xdr:colOff>
      <xdr:row>13</xdr:row>
      <xdr:rowOff>47625</xdr:rowOff>
    </xdr:to>
    <xdr:sp macro="" textlink="">
      <xdr:nvSpPr>
        <xdr:cNvPr id="2" name="四角形吹き出し 1"/>
        <xdr:cNvSpPr/>
      </xdr:nvSpPr>
      <xdr:spPr>
        <a:xfrm>
          <a:off x="6858000" y="3057525"/>
          <a:ext cx="2400300" cy="333375"/>
        </a:xfrm>
        <a:prstGeom prst="wedgeRectCallout">
          <a:avLst>
            <a:gd name="adj1" fmla="val -4564"/>
            <a:gd name="adj2" fmla="val 91389"/>
          </a:avLst>
        </a:prstGeom>
        <a:noFill/>
        <a:ln w="19050">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24</xdr:row>
      <xdr:rowOff>228600</xdr:rowOff>
    </xdr:from>
    <xdr:to>
      <xdr:col>13</xdr:col>
      <xdr:colOff>85725</xdr:colOff>
      <xdr:row>26</xdr:row>
      <xdr:rowOff>47625</xdr:rowOff>
    </xdr:to>
    <xdr:sp macro="" textlink="">
      <xdr:nvSpPr>
        <xdr:cNvPr id="3" name="四角形吹き出し 2"/>
        <xdr:cNvSpPr/>
      </xdr:nvSpPr>
      <xdr:spPr>
        <a:xfrm>
          <a:off x="6858000" y="6324600"/>
          <a:ext cx="2400300" cy="333375"/>
        </a:xfrm>
        <a:prstGeom prst="wedgeRectCallout">
          <a:avLst>
            <a:gd name="adj1" fmla="val -56151"/>
            <a:gd name="adj2" fmla="val -5754"/>
          </a:avLst>
        </a:prstGeom>
        <a:noFill/>
        <a:ln w="19050">
          <a:solidFill>
            <a:srgbClr val="CC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showGridLines="0" tabSelected="1" view="pageBreakPreview" zoomScale="90" zoomScaleNormal="100" zoomScaleSheetLayoutView="90" workbookViewId="0">
      <selection activeCell="B2" sqref="B2:D2"/>
    </sheetView>
  </sheetViews>
  <sheetFormatPr defaultRowHeight="18.75" customHeight="1" x14ac:dyDescent="0.15"/>
  <cols>
    <col min="1" max="1" width="2.375" customWidth="1"/>
    <col min="2" max="2" width="19.875" customWidth="1"/>
    <col min="3" max="3" width="37" customWidth="1"/>
    <col min="4" max="4" width="7.25" bestFit="1" customWidth="1"/>
    <col min="5" max="5" width="2.625" customWidth="1"/>
    <col min="6" max="6" width="19.875" customWidth="1"/>
  </cols>
  <sheetData>
    <row r="1" spans="2:13" ht="14.25" customHeight="1" thickBot="1" x14ac:dyDescent="0.2"/>
    <row r="2" spans="2:13" ht="29.25" customHeight="1" thickBot="1" x14ac:dyDescent="0.2">
      <c r="B2" s="108" t="s">
        <v>56</v>
      </c>
      <c r="C2" s="109"/>
      <c r="D2" s="110"/>
      <c r="F2" s="49" t="s">
        <v>54</v>
      </c>
      <c r="G2" s="49" t="s">
        <v>55</v>
      </c>
      <c r="H2" s="49"/>
      <c r="I2" s="49"/>
      <c r="J2" s="49"/>
      <c r="K2" s="49"/>
      <c r="L2" s="49"/>
      <c r="M2" s="49"/>
    </row>
    <row r="3" spans="2:13" ht="24.75" customHeight="1" thickTop="1" x14ac:dyDescent="0.15">
      <c r="B3" s="36" t="s">
        <v>31</v>
      </c>
      <c r="C3" s="26" t="s">
        <v>32</v>
      </c>
      <c r="D3" s="37"/>
      <c r="F3" s="51" t="s">
        <v>59</v>
      </c>
      <c r="G3" t="s">
        <v>58</v>
      </c>
    </row>
    <row r="4" spans="2:13" ht="24.75" customHeight="1" x14ac:dyDescent="0.15">
      <c r="B4" s="30" t="s">
        <v>50</v>
      </c>
      <c r="C4" s="22" t="s">
        <v>48</v>
      </c>
      <c r="D4" s="31"/>
      <c r="F4" s="51" t="s">
        <v>60</v>
      </c>
      <c r="G4" t="s">
        <v>57</v>
      </c>
    </row>
    <row r="5" spans="2:13" ht="24.75" customHeight="1" x14ac:dyDescent="0.15">
      <c r="B5" s="30" t="s">
        <v>51</v>
      </c>
      <c r="C5" s="50" t="s">
        <v>6</v>
      </c>
      <c r="D5" s="31"/>
      <c r="F5" s="51" t="s">
        <v>62</v>
      </c>
      <c r="G5" t="s">
        <v>61</v>
      </c>
    </row>
    <row r="6" spans="2:13" ht="24.75" customHeight="1" x14ac:dyDescent="0.15">
      <c r="B6" s="30" t="s">
        <v>21</v>
      </c>
      <c r="C6" s="23">
        <v>123456000</v>
      </c>
      <c r="D6" s="31" t="s">
        <v>41</v>
      </c>
      <c r="F6" s="51" t="s">
        <v>63</v>
      </c>
      <c r="G6" s="52" t="s">
        <v>64</v>
      </c>
    </row>
    <row r="7" spans="2:13" ht="24.75" customHeight="1" x14ac:dyDescent="0.15">
      <c r="B7" s="30" t="s">
        <v>14</v>
      </c>
      <c r="C7" s="22"/>
      <c r="D7" s="31"/>
      <c r="F7" s="51" t="s">
        <v>66</v>
      </c>
      <c r="G7" s="52" t="s">
        <v>65</v>
      </c>
    </row>
    <row r="8" spans="2:13" ht="24.75" customHeight="1" x14ac:dyDescent="0.15">
      <c r="B8" s="30" t="s">
        <v>40</v>
      </c>
      <c r="C8" s="22" t="s">
        <v>44</v>
      </c>
      <c r="D8" s="31"/>
      <c r="F8" s="51" t="s">
        <v>67</v>
      </c>
      <c r="G8" s="52" t="s">
        <v>53</v>
      </c>
    </row>
    <row r="9" spans="2:13" ht="24.75" customHeight="1" x14ac:dyDescent="0.15">
      <c r="B9" s="30" t="s">
        <v>16</v>
      </c>
      <c r="C9" s="24">
        <v>44774</v>
      </c>
      <c r="D9" s="31"/>
      <c r="F9" s="51" t="s">
        <v>68</v>
      </c>
      <c r="G9" s="52" t="s">
        <v>69</v>
      </c>
    </row>
    <row r="10" spans="2:13" ht="24.75" customHeight="1" x14ac:dyDescent="0.15">
      <c r="B10" s="106" t="s">
        <v>15</v>
      </c>
      <c r="C10" s="25">
        <v>44775</v>
      </c>
      <c r="D10" s="35" t="s">
        <v>17</v>
      </c>
    </row>
    <row r="11" spans="2:13" ht="24.75" customHeight="1" x14ac:dyDescent="0.15">
      <c r="B11" s="107"/>
      <c r="C11" s="62">
        <v>45016</v>
      </c>
      <c r="D11" s="63" t="s">
        <v>18</v>
      </c>
    </row>
    <row r="12" spans="2:13" ht="24.75" customHeight="1" x14ac:dyDescent="0.15">
      <c r="B12" s="30" t="s">
        <v>95</v>
      </c>
      <c r="C12" s="24">
        <v>44835</v>
      </c>
      <c r="D12" s="31"/>
    </row>
    <row r="13" spans="2:13" ht="24.75" customHeight="1" x14ac:dyDescent="0.15">
      <c r="B13" s="36" t="s">
        <v>7</v>
      </c>
      <c r="C13" s="26" t="s">
        <v>42</v>
      </c>
      <c r="D13" s="37"/>
    </row>
    <row r="14" spans="2:13" ht="24.75" customHeight="1" x14ac:dyDescent="0.15">
      <c r="B14" s="30" t="s">
        <v>39</v>
      </c>
      <c r="C14" s="22" t="s">
        <v>43</v>
      </c>
      <c r="D14" s="31"/>
    </row>
    <row r="15" spans="2:13" ht="24.75" customHeight="1" x14ac:dyDescent="0.15">
      <c r="B15" s="30" t="s">
        <v>37</v>
      </c>
      <c r="C15" s="22" t="s">
        <v>45</v>
      </c>
      <c r="D15" s="31"/>
    </row>
    <row r="16" spans="2:13" ht="24.75" customHeight="1" thickBot="1" x14ac:dyDescent="0.2">
      <c r="B16" s="32" t="s">
        <v>38</v>
      </c>
      <c r="C16" s="33"/>
      <c r="D16" s="34"/>
    </row>
    <row r="17" spans="2:4" ht="24.75" customHeight="1" x14ac:dyDescent="0.15">
      <c r="B17" s="27" t="s">
        <v>23</v>
      </c>
      <c r="C17" s="28" t="s">
        <v>49</v>
      </c>
      <c r="D17" s="29"/>
    </row>
    <row r="18" spans="2:4" ht="24.75" customHeight="1" thickBot="1" x14ac:dyDescent="0.2">
      <c r="B18" s="32" t="s">
        <v>37</v>
      </c>
      <c r="C18" s="33" t="s">
        <v>13</v>
      </c>
      <c r="D18" s="34"/>
    </row>
  </sheetData>
  <mergeCells count="2">
    <mergeCell ref="B10:B11"/>
    <mergeCell ref="B2:D2"/>
  </mergeCells>
  <phoneticPr fontId="1"/>
  <printOptions horizontalCentered="1" verticalCentered="1"/>
  <pageMargins left="0.11811023622047245" right="0.11811023622047245" top="0.74803149606299213" bottom="0" header="0.31496062992125984" footer="0"/>
  <pageSetup paperSize="9" scale="9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85" zoomScaleNormal="85" zoomScaleSheetLayoutView="85" workbookViewId="0"/>
  </sheetViews>
  <sheetFormatPr defaultRowHeight="24.75" customHeight="1" x14ac:dyDescent="0.15"/>
  <cols>
    <col min="1" max="1" width="8" style="1" customWidth="1"/>
    <col min="2" max="2" width="17.125" style="1" bestFit="1" customWidth="1"/>
    <col min="3" max="3" width="12.125" style="1" customWidth="1"/>
    <col min="4" max="4" width="12.5" style="1" bestFit="1" customWidth="1"/>
    <col min="5" max="6" width="16.5" style="1" customWidth="1"/>
    <col min="7" max="7" width="8.5" style="1" customWidth="1"/>
    <col min="8" max="16384" width="9" style="1"/>
  </cols>
  <sheetData>
    <row r="1" spans="1:9" ht="24.75" customHeight="1" x14ac:dyDescent="0.15">
      <c r="A1" s="1" t="s">
        <v>70</v>
      </c>
      <c r="G1" s="7"/>
    </row>
    <row r="2" spans="1:9" s="4" customFormat="1" ht="24.75" customHeight="1" x14ac:dyDescent="0.15">
      <c r="A2" s="4" t="s">
        <v>71</v>
      </c>
    </row>
    <row r="3" spans="1:9" s="4" customFormat="1" ht="24.75" customHeight="1" x14ac:dyDescent="0.15">
      <c r="G3" s="38" t="s">
        <v>2</v>
      </c>
    </row>
    <row r="4" spans="1:9" ht="24.75" customHeight="1" x14ac:dyDescent="0.15">
      <c r="A4" s="1" t="s">
        <v>24</v>
      </c>
    </row>
    <row r="5" spans="1:9" ht="24.75" customHeight="1" x14ac:dyDescent="0.15">
      <c r="A5" s="1" t="str">
        <f>"　　"&amp;基本情報!C17&amp;"　様"</f>
        <v>　　仙台市水道事業管理者　〇〇 〇〇　様</v>
      </c>
    </row>
    <row r="7" spans="1:9" ht="24.75" customHeight="1" x14ac:dyDescent="0.15">
      <c r="A7" s="1" t="s">
        <v>0</v>
      </c>
      <c r="D7" s="1" t="s">
        <v>3</v>
      </c>
      <c r="E7" s="115" t="str">
        <f>基本情報!C13</f>
        <v>株式会社　〇〇建設</v>
      </c>
      <c r="F7" s="115"/>
      <c r="G7" s="115"/>
    </row>
    <row r="8" spans="1:9" ht="24.75" customHeight="1" x14ac:dyDescent="0.15">
      <c r="D8" s="1" t="s">
        <v>4</v>
      </c>
      <c r="E8" s="115" t="str">
        <f>基本情報!C14</f>
        <v>代表取締役　〇〇　〇〇</v>
      </c>
      <c r="F8" s="115"/>
      <c r="G8" s="115"/>
    </row>
    <row r="10" spans="1:9" ht="24.75" customHeight="1" x14ac:dyDescent="0.15">
      <c r="B10" s="118"/>
      <c r="C10" s="118"/>
      <c r="D10" s="118"/>
      <c r="E10" s="118"/>
      <c r="F10" s="118"/>
      <c r="G10" s="3"/>
    </row>
    <row r="11" spans="1:9" ht="24.75" customHeight="1" x14ac:dyDescent="0.15">
      <c r="A11" s="118" t="s">
        <v>72</v>
      </c>
      <c r="B11" s="118"/>
      <c r="C11" s="118"/>
      <c r="D11" s="118"/>
      <c r="E11" s="118"/>
      <c r="F11" s="118"/>
      <c r="G11" s="118"/>
    </row>
    <row r="14" spans="1:9" ht="20.25" customHeight="1" x14ac:dyDescent="0.15">
      <c r="A14" s="119" t="s">
        <v>79</v>
      </c>
      <c r="B14" s="119"/>
      <c r="C14" s="119"/>
      <c r="D14" s="119"/>
      <c r="E14" s="119"/>
      <c r="F14" s="119"/>
      <c r="G14" s="119"/>
      <c r="I14" s="3"/>
    </row>
    <row r="15" spans="1:9" ht="20.25" customHeight="1" x14ac:dyDescent="0.15">
      <c r="A15" s="119"/>
      <c r="B15" s="119"/>
      <c r="C15" s="119"/>
      <c r="D15" s="119"/>
      <c r="E15" s="119"/>
      <c r="F15" s="119"/>
      <c r="G15" s="119"/>
    </row>
    <row r="16" spans="1:9" ht="24.75" customHeight="1" x14ac:dyDescent="0.15">
      <c r="A16" s="2"/>
      <c r="B16" s="2"/>
    </row>
    <row r="17" spans="1:7" ht="24.75" customHeight="1" x14ac:dyDescent="0.15">
      <c r="A17" s="111" t="s">
        <v>19</v>
      </c>
      <c r="B17" s="111"/>
      <c r="C17" s="111"/>
      <c r="D17" s="111"/>
      <c r="E17" s="111"/>
      <c r="F17" s="111"/>
      <c r="G17" s="111"/>
    </row>
    <row r="18" spans="1:7" ht="24.75" customHeight="1" x14ac:dyDescent="0.15">
      <c r="A18" s="2"/>
      <c r="B18" s="2"/>
      <c r="C18" s="53" t="str">
        <f>設計番号</f>
        <v>管整２０XX-XX号</v>
      </c>
    </row>
    <row r="19" spans="1:7" ht="24.75" customHeight="1" x14ac:dyDescent="0.15">
      <c r="A19" s="5" t="s">
        <v>8</v>
      </c>
      <c r="B19" s="2" t="s">
        <v>1</v>
      </c>
      <c r="C19" s="115" t="str">
        <f>工事件名</f>
        <v>✕○✕○工事</v>
      </c>
      <c r="D19" s="115"/>
      <c r="E19" s="115"/>
      <c r="F19" s="115"/>
      <c r="G19" s="115"/>
    </row>
    <row r="20" spans="1:7" ht="24.75" customHeight="1" x14ac:dyDescent="0.15">
      <c r="A20" s="5" t="s">
        <v>9</v>
      </c>
      <c r="B20" s="2" t="s">
        <v>20</v>
      </c>
      <c r="C20" s="116" t="str">
        <f>"金 "&amp;TEXT(基本情報!C6,"###,#")&amp;" 円"</f>
        <v>金 123,456,000 円</v>
      </c>
      <c r="D20" s="116"/>
      <c r="E20" s="117" t="str">
        <f>"(うち取引きに係る消費税額) "&amp;TEXT(INT(基本情報!C6/1.1*0.1),"###,#")&amp;" 円"</f>
        <v>(うち取引きに係る消費税額) 11,223,272 円</v>
      </c>
      <c r="F20" s="117"/>
      <c r="G20" s="117"/>
    </row>
    <row r="21" spans="1:7" ht="24.75" customHeight="1" x14ac:dyDescent="0.15">
      <c r="A21" s="5" t="s">
        <v>10</v>
      </c>
      <c r="B21" s="2" t="s">
        <v>15</v>
      </c>
      <c r="C21" s="122" t="str">
        <f>TEXT(基本情報!C10,"ggge年m月d日")&amp;"　から"</f>
        <v>令和4年8月2日　から</v>
      </c>
      <c r="D21" s="122"/>
      <c r="E21" s="55" t="str">
        <f>TEXT(基本情報!C11,"ggge年m月d日")&amp;"　まで"</f>
        <v>令和5年3月31日　まで</v>
      </c>
      <c r="F21" s="55"/>
    </row>
    <row r="22" spans="1:7" ht="24.75" customHeight="1" x14ac:dyDescent="0.15">
      <c r="A22" s="5"/>
      <c r="B22" s="2"/>
      <c r="C22" s="111" t="s">
        <v>73</v>
      </c>
      <c r="D22" s="111"/>
      <c r="E22" s="123" t="s">
        <v>74</v>
      </c>
      <c r="F22" s="123"/>
    </row>
    <row r="23" spans="1:7" ht="24.75" customHeight="1" x14ac:dyDescent="0.15">
      <c r="A23" s="5" t="s">
        <v>11</v>
      </c>
      <c r="B23" s="2" t="s">
        <v>75</v>
      </c>
      <c r="C23" s="123" t="s">
        <v>76</v>
      </c>
      <c r="D23" s="123"/>
    </row>
    <row r="24" spans="1:7" ht="24.75" customHeight="1" x14ac:dyDescent="0.15">
      <c r="A24" s="5"/>
      <c r="B24" s="6"/>
      <c r="C24" s="56"/>
      <c r="D24" s="56"/>
      <c r="E24" s="56"/>
      <c r="F24" s="56"/>
    </row>
    <row r="25" spans="1:7" ht="24.75" customHeight="1" x14ac:dyDescent="0.15">
      <c r="A25" s="5" t="s">
        <v>12</v>
      </c>
      <c r="B25" s="2" t="s">
        <v>22</v>
      </c>
      <c r="C25" s="58" t="s">
        <v>77</v>
      </c>
      <c r="D25" s="120"/>
      <c r="E25" s="120"/>
      <c r="F25" s="57" t="s">
        <v>78</v>
      </c>
    </row>
    <row r="26" spans="1:7" ht="24.75" customHeight="1" x14ac:dyDescent="0.15">
      <c r="C26" s="113"/>
      <c r="D26" s="113"/>
      <c r="E26" s="113"/>
      <c r="F26" s="113"/>
    </row>
    <row r="27" spans="1:7" ht="29.25" customHeight="1" x14ac:dyDescent="0.15">
      <c r="A27" s="5" t="s">
        <v>46</v>
      </c>
      <c r="B27" s="59" t="s">
        <v>80</v>
      </c>
      <c r="C27" s="58" t="s">
        <v>77</v>
      </c>
      <c r="D27" s="120"/>
      <c r="E27" s="120"/>
      <c r="F27" s="57" t="s">
        <v>90</v>
      </c>
    </row>
    <row r="28" spans="1:7" ht="24.75" customHeight="1" x14ac:dyDescent="0.15">
      <c r="B28" s="121" t="s">
        <v>81</v>
      </c>
      <c r="C28" s="121"/>
      <c r="D28" s="121"/>
      <c r="E28" s="121"/>
      <c r="F28" s="121"/>
      <c r="G28" s="121"/>
    </row>
    <row r="29" spans="1:7" ht="25.5" customHeight="1" x14ac:dyDescent="0.15">
      <c r="A29" s="5" t="s">
        <v>82</v>
      </c>
      <c r="B29" s="2" t="s">
        <v>83</v>
      </c>
      <c r="C29" s="114" t="s">
        <v>84</v>
      </c>
      <c r="D29" s="114"/>
      <c r="E29" s="114"/>
      <c r="F29" s="114"/>
    </row>
    <row r="30" spans="1:7" ht="25.5" customHeight="1" x14ac:dyDescent="0.15">
      <c r="A30" s="5"/>
      <c r="B30" s="2"/>
      <c r="C30" s="60"/>
      <c r="D30" s="60"/>
      <c r="E30" s="60"/>
      <c r="F30" s="60"/>
      <c r="G30" s="1" t="s">
        <v>92</v>
      </c>
    </row>
    <row r="31" spans="1:7" ht="24.75" customHeight="1" x14ac:dyDescent="0.15">
      <c r="A31" s="112" t="s">
        <v>85</v>
      </c>
      <c r="B31" s="112"/>
      <c r="C31" s="112"/>
      <c r="D31" s="112"/>
      <c r="E31" s="112"/>
      <c r="F31" s="112"/>
      <c r="G31" s="112"/>
    </row>
    <row r="32" spans="1:7" ht="24.75" customHeight="1" x14ac:dyDescent="0.15">
      <c r="A32" s="112"/>
      <c r="B32" s="112"/>
      <c r="C32" s="112"/>
      <c r="D32" s="112"/>
      <c r="E32" s="112"/>
      <c r="F32" s="112"/>
      <c r="G32" s="112"/>
    </row>
  </sheetData>
  <mergeCells count="19">
    <mergeCell ref="E7:G7"/>
    <mergeCell ref="E8:G8"/>
    <mergeCell ref="B10:F10"/>
    <mergeCell ref="A14:G15"/>
    <mergeCell ref="A11:G11"/>
    <mergeCell ref="A17:G17"/>
    <mergeCell ref="A31:G32"/>
    <mergeCell ref="C26:F26"/>
    <mergeCell ref="C29:F29"/>
    <mergeCell ref="C19:G19"/>
    <mergeCell ref="C20:D20"/>
    <mergeCell ref="E20:G20"/>
    <mergeCell ref="D27:E27"/>
    <mergeCell ref="B28:G28"/>
    <mergeCell ref="C21:D21"/>
    <mergeCell ref="C22:D22"/>
    <mergeCell ref="E22:F22"/>
    <mergeCell ref="C23:D23"/>
    <mergeCell ref="D25:E25"/>
  </mergeCells>
  <phoneticPr fontId="1"/>
  <pageMargins left="0.9055118110236221" right="0.31496062992125984"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view="pageBreakPreview" zoomScale="85" zoomScaleNormal="85" zoomScaleSheetLayoutView="85" workbookViewId="0"/>
  </sheetViews>
  <sheetFormatPr defaultRowHeight="24.75" customHeight="1" x14ac:dyDescent="0.15"/>
  <cols>
    <col min="1" max="1" width="8" style="1" customWidth="1"/>
    <col min="2" max="2" width="17.125" style="1" bestFit="1" customWidth="1"/>
    <col min="3" max="3" width="12.125" style="1" customWidth="1"/>
    <col min="4" max="4" width="12.5" style="1" bestFit="1" customWidth="1"/>
    <col min="5" max="6" width="16.5" style="1" customWidth="1"/>
    <col min="7" max="7" width="8.5" style="1" customWidth="1"/>
    <col min="8" max="16384" width="9" style="1"/>
  </cols>
  <sheetData>
    <row r="1" spans="1:9" ht="24.75" customHeight="1" x14ac:dyDescent="0.15">
      <c r="A1" s="1" t="s">
        <v>86</v>
      </c>
      <c r="G1" s="7"/>
    </row>
    <row r="2" spans="1:9" s="4" customFormat="1" ht="24.75" customHeight="1" x14ac:dyDescent="0.15">
      <c r="A2" s="4" t="s">
        <v>87</v>
      </c>
      <c r="F2" s="124" t="s">
        <v>88</v>
      </c>
      <c r="G2" s="124"/>
    </row>
    <row r="3" spans="1:9" s="4" customFormat="1" ht="24.75" customHeight="1" x14ac:dyDescent="0.15">
      <c r="F3" s="124" t="s">
        <v>89</v>
      </c>
      <c r="G3" s="124"/>
    </row>
    <row r="4" spans="1:9" ht="24.75" customHeight="1" x14ac:dyDescent="0.15">
      <c r="A4" s="1" t="s">
        <v>28</v>
      </c>
    </row>
    <row r="5" spans="1:9" ht="24.75" customHeight="1" x14ac:dyDescent="0.15">
      <c r="A5" s="1" t="str">
        <f>"　"&amp;基本情報!C13&amp;""</f>
        <v>　株式会社　〇〇建設</v>
      </c>
    </row>
    <row r="6" spans="1:9" ht="24.75" customHeight="1" x14ac:dyDescent="0.15">
      <c r="A6" s="1" t="str">
        <f>"　"&amp;基本情報!C14&amp;"　様"</f>
        <v>　代表取締役　〇〇　〇〇　様</v>
      </c>
    </row>
    <row r="7" spans="1:9" ht="24.75" customHeight="1" x14ac:dyDescent="0.15">
      <c r="E7" s="1" t="s">
        <v>24</v>
      </c>
    </row>
    <row r="8" spans="1:9" ht="24.75" customHeight="1" x14ac:dyDescent="0.15">
      <c r="E8" s="118" t="str">
        <f>"　"&amp;基本情報!C17</f>
        <v>　仙台市水道事業管理者　〇〇 〇〇</v>
      </c>
      <c r="F8" s="118"/>
      <c r="G8" s="118"/>
      <c r="H8" s="54"/>
    </row>
    <row r="10" spans="1:9" ht="24.75" customHeight="1" x14ac:dyDescent="0.15">
      <c r="B10" s="118"/>
      <c r="C10" s="118"/>
      <c r="D10" s="118"/>
      <c r="E10" s="118"/>
      <c r="F10" s="118"/>
      <c r="G10" s="3"/>
    </row>
    <row r="11" spans="1:9" ht="24.75" customHeight="1" x14ac:dyDescent="0.15">
      <c r="A11" s="118" t="s">
        <v>72</v>
      </c>
      <c r="B11" s="118"/>
      <c r="C11" s="118"/>
      <c r="D11" s="118"/>
      <c r="E11" s="118"/>
      <c r="F11" s="118"/>
      <c r="G11" s="118"/>
    </row>
    <row r="13" spans="1:9" ht="15" customHeight="1" x14ac:dyDescent="0.15"/>
    <row r="14" spans="1:9" ht="20.25" customHeight="1" x14ac:dyDescent="0.15">
      <c r="A14" s="119" t="s">
        <v>79</v>
      </c>
      <c r="B14" s="119"/>
      <c r="C14" s="119"/>
      <c r="D14" s="119"/>
      <c r="E14" s="119"/>
      <c r="F14" s="119"/>
      <c r="G14" s="119"/>
      <c r="I14" s="3"/>
    </row>
    <row r="15" spans="1:9" ht="20.25" customHeight="1" x14ac:dyDescent="0.15">
      <c r="A15" s="119"/>
      <c r="B15" s="119"/>
      <c r="C15" s="119"/>
      <c r="D15" s="119"/>
      <c r="E15" s="119"/>
      <c r="F15" s="119"/>
      <c r="G15" s="119"/>
    </row>
    <row r="16" spans="1:9" ht="12.75" customHeight="1" x14ac:dyDescent="0.15">
      <c r="A16" s="2"/>
      <c r="B16" s="2"/>
    </row>
    <row r="17" spans="1:7" ht="24.75" customHeight="1" x14ac:dyDescent="0.15">
      <c r="A17" s="111" t="s">
        <v>19</v>
      </c>
      <c r="B17" s="111"/>
      <c r="C17" s="111"/>
      <c r="D17" s="111"/>
      <c r="E17" s="111"/>
      <c r="F17" s="111"/>
      <c r="G17" s="111"/>
    </row>
    <row r="18" spans="1:7" ht="24.75" customHeight="1" x14ac:dyDescent="0.15">
      <c r="A18" s="2"/>
      <c r="B18" s="2"/>
      <c r="C18" s="53" t="str">
        <f>設計番号</f>
        <v>管整２０XX-XX号</v>
      </c>
    </row>
    <row r="19" spans="1:7" ht="24.75" customHeight="1" x14ac:dyDescent="0.15">
      <c r="A19" s="5" t="s">
        <v>8</v>
      </c>
      <c r="B19" s="2" t="s">
        <v>1</v>
      </c>
      <c r="C19" s="115" t="str">
        <f>工事件名</f>
        <v>✕○✕○工事</v>
      </c>
      <c r="D19" s="115"/>
      <c r="E19" s="115"/>
      <c r="F19" s="115"/>
      <c r="G19" s="115"/>
    </row>
    <row r="20" spans="1:7" ht="24.75" customHeight="1" x14ac:dyDescent="0.15">
      <c r="A20" s="5" t="s">
        <v>9</v>
      </c>
      <c r="B20" s="2" t="s">
        <v>20</v>
      </c>
      <c r="C20" s="125">
        <f>基本情報!C6</f>
        <v>123456000</v>
      </c>
      <c r="D20" s="125"/>
      <c r="E20" s="117" t="str">
        <f>"(うち取引きに係る消費税額) "&amp;TEXT(INT(C20/1.1*0.1),"###,#")&amp;" 円"</f>
        <v>(うち取引きに係る消費税額) 11,223,272 円</v>
      </c>
      <c r="F20" s="117"/>
      <c r="G20" s="117"/>
    </row>
    <row r="21" spans="1:7" ht="24.75" customHeight="1" x14ac:dyDescent="0.15">
      <c r="A21" s="5" t="s">
        <v>10</v>
      </c>
      <c r="B21" s="2" t="s">
        <v>15</v>
      </c>
      <c r="C21" s="122" t="str">
        <f>TEXT(基本情報!C10,"ggge年m月d日")&amp;"　から"</f>
        <v>令和4年8月2日　から</v>
      </c>
      <c r="D21" s="122"/>
      <c r="E21" s="55" t="str">
        <f>TEXT(基本情報!C11,"ggge年m月d日")&amp;"　まで"</f>
        <v>令和5年3月31日　まで</v>
      </c>
      <c r="F21" s="55"/>
    </row>
    <row r="22" spans="1:7" ht="24.75" customHeight="1" x14ac:dyDescent="0.15">
      <c r="A22" s="5"/>
      <c r="B22" s="2"/>
      <c r="C22" s="111" t="s">
        <v>73</v>
      </c>
      <c r="D22" s="111"/>
      <c r="E22" s="123" t="s">
        <v>74</v>
      </c>
      <c r="F22" s="123"/>
    </row>
    <row r="23" spans="1:7" ht="24.75" customHeight="1" x14ac:dyDescent="0.15">
      <c r="A23" s="5" t="s">
        <v>11</v>
      </c>
      <c r="B23" s="2" t="s">
        <v>75</v>
      </c>
      <c r="C23" s="123" t="s">
        <v>76</v>
      </c>
      <c r="D23" s="123"/>
    </row>
    <row r="24" spans="1:7" ht="24.75" customHeight="1" x14ac:dyDescent="0.15">
      <c r="A24" s="5"/>
      <c r="B24" s="45"/>
      <c r="C24" s="56"/>
      <c r="D24" s="56"/>
      <c r="E24" s="56"/>
      <c r="F24" s="56"/>
    </row>
    <row r="25" spans="1:7" ht="24.75" customHeight="1" x14ac:dyDescent="0.15">
      <c r="A25" s="5" t="s">
        <v>12</v>
      </c>
      <c r="B25" s="2" t="s">
        <v>22</v>
      </c>
      <c r="C25" s="58" t="s">
        <v>77</v>
      </c>
      <c r="D25" s="120"/>
      <c r="E25" s="120"/>
      <c r="F25" s="57" t="s">
        <v>78</v>
      </c>
    </row>
    <row r="26" spans="1:7" ht="24.75" customHeight="1" x14ac:dyDescent="0.15">
      <c r="C26" s="113"/>
      <c r="D26" s="113"/>
      <c r="E26" s="113"/>
      <c r="F26" s="113"/>
    </row>
    <row r="27" spans="1:7" ht="29.25" customHeight="1" x14ac:dyDescent="0.15">
      <c r="A27" s="5" t="s">
        <v>46</v>
      </c>
      <c r="B27" s="59" t="s">
        <v>80</v>
      </c>
      <c r="C27" s="58" t="s">
        <v>77</v>
      </c>
      <c r="D27" s="120"/>
      <c r="E27" s="120"/>
      <c r="F27" s="57" t="s">
        <v>90</v>
      </c>
    </row>
    <row r="28" spans="1:7" ht="24.75" customHeight="1" x14ac:dyDescent="0.15">
      <c r="B28" s="121" t="s">
        <v>81</v>
      </c>
      <c r="C28" s="121"/>
      <c r="D28" s="121"/>
      <c r="E28" s="121"/>
      <c r="F28" s="121"/>
      <c r="G28" s="121"/>
    </row>
    <row r="29" spans="1:7" ht="25.5" customHeight="1" x14ac:dyDescent="0.15">
      <c r="A29" s="5" t="s">
        <v>82</v>
      </c>
      <c r="B29" s="2" t="s">
        <v>83</v>
      </c>
      <c r="C29" s="114" t="s">
        <v>84</v>
      </c>
      <c r="D29" s="114"/>
      <c r="E29" s="114"/>
      <c r="F29" s="114"/>
    </row>
    <row r="30" spans="1:7" ht="15" customHeight="1" x14ac:dyDescent="0.15">
      <c r="A30" s="5"/>
      <c r="B30" s="2"/>
      <c r="C30" s="60"/>
      <c r="D30" s="60"/>
      <c r="E30" s="60"/>
      <c r="F30" s="60"/>
      <c r="G30" s="1" t="s">
        <v>52</v>
      </c>
    </row>
    <row r="31" spans="1:7" ht="24.75" customHeight="1" x14ac:dyDescent="0.15">
      <c r="A31" s="112" t="s">
        <v>85</v>
      </c>
      <c r="B31" s="112"/>
      <c r="C31" s="112"/>
      <c r="D31" s="112"/>
      <c r="E31" s="112"/>
      <c r="F31" s="112"/>
      <c r="G31" s="112"/>
    </row>
    <row r="32" spans="1:7" ht="24.75" customHeight="1" x14ac:dyDescent="0.15">
      <c r="A32" s="112"/>
      <c r="B32" s="112"/>
      <c r="C32" s="112"/>
      <c r="D32" s="112"/>
      <c r="E32" s="112"/>
      <c r="F32" s="112"/>
      <c r="G32" s="112"/>
    </row>
    <row r="33" spans="3:7" ht="24.75" customHeight="1" x14ac:dyDescent="0.15">
      <c r="C33" s="3"/>
      <c r="D33" s="3"/>
      <c r="E33" s="3"/>
      <c r="F33" s="3"/>
      <c r="G33" s="7" t="s">
        <v>93</v>
      </c>
    </row>
  </sheetData>
  <mergeCells count="20">
    <mergeCell ref="F3:G3"/>
    <mergeCell ref="F2:G2"/>
    <mergeCell ref="C23:D23"/>
    <mergeCell ref="D25:E25"/>
    <mergeCell ref="C26:F26"/>
    <mergeCell ref="C19:G19"/>
    <mergeCell ref="C20:D20"/>
    <mergeCell ref="E20:G20"/>
    <mergeCell ref="C21:D21"/>
    <mergeCell ref="C22:D22"/>
    <mergeCell ref="E22:F22"/>
    <mergeCell ref="E8:G8"/>
    <mergeCell ref="B10:F10"/>
    <mergeCell ref="A11:G11"/>
    <mergeCell ref="A14:G15"/>
    <mergeCell ref="A17:G17"/>
    <mergeCell ref="A31:G32"/>
    <mergeCell ref="D27:E27"/>
    <mergeCell ref="B28:G28"/>
    <mergeCell ref="C29:F29"/>
  </mergeCells>
  <phoneticPr fontId="1"/>
  <pageMargins left="0.9055118110236221" right="0.31496062992125984" top="0.9448818897637796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view="pageBreakPreview" zoomScaleNormal="85" zoomScaleSheetLayoutView="100" workbookViewId="0"/>
  </sheetViews>
  <sheetFormatPr defaultRowHeight="20.25" customHeight="1" x14ac:dyDescent="0.15"/>
  <cols>
    <col min="1" max="1" width="6" style="1" customWidth="1"/>
    <col min="2" max="2" width="23.375" style="1" customWidth="1"/>
    <col min="3" max="16384" width="9" style="1"/>
  </cols>
  <sheetData>
    <row r="1" spans="1:9" ht="20.25" customHeight="1" x14ac:dyDescent="0.15">
      <c r="A1" s="1" t="s">
        <v>86</v>
      </c>
      <c r="H1" s="7"/>
    </row>
    <row r="2" spans="1:9" ht="20.25" customHeight="1" x14ac:dyDescent="0.15">
      <c r="A2" s="4" t="s">
        <v>87</v>
      </c>
      <c r="H2" s="9"/>
    </row>
    <row r="3" spans="1:9" ht="20.25" customHeight="1" x14ac:dyDescent="0.15">
      <c r="F3" s="126" t="s">
        <v>88</v>
      </c>
      <c r="G3" s="126"/>
      <c r="H3" s="126"/>
    </row>
    <row r="4" spans="1:9" ht="20.25" customHeight="1" x14ac:dyDescent="0.15">
      <c r="F4" s="126" t="s">
        <v>89</v>
      </c>
      <c r="G4" s="126"/>
      <c r="H4" s="126"/>
    </row>
    <row r="6" spans="1:9" ht="20.25" customHeight="1" x14ac:dyDescent="0.15">
      <c r="A6" s="1" t="s">
        <v>28</v>
      </c>
    </row>
    <row r="7" spans="1:9" ht="20.25" customHeight="1" x14ac:dyDescent="0.15">
      <c r="A7" s="1" t="str">
        <f>"　"&amp;基本情報!C13&amp;""</f>
        <v>　株式会社　〇〇建設</v>
      </c>
    </row>
    <row r="8" spans="1:9" ht="20.25" customHeight="1" x14ac:dyDescent="0.15">
      <c r="A8" s="1" t="str">
        <f>"　"&amp;基本情報!C14&amp;"　様"</f>
        <v>　代表取締役　〇〇　〇〇　様</v>
      </c>
    </row>
    <row r="9" spans="1:9" ht="20.25" customHeight="1" x14ac:dyDescent="0.15">
      <c r="E9" s="1" t="s">
        <v>25</v>
      </c>
    </row>
    <row r="10" spans="1:9" ht="20.25" customHeight="1" x14ac:dyDescent="0.15">
      <c r="E10" s="118" t="str">
        <f>"　"&amp;基本情報!C17</f>
        <v>　仙台市水道事業管理者　〇〇 〇〇</v>
      </c>
      <c r="F10" s="118"/>
      <c r="G10" s="118"/>
      <c r="H10" s="118"/>
    </row>
    <row r="13" spans="1:9" ht="20.25" customHeight="1" x14ac:dyDescent="0.15">
      <c r="B13" s="111" t="s">
        <v>61</v>
      </c>
      <c r="C13" s="111"/>
      <c r="D13" s="111"/>
      <c r="E13" s="111"/>
      <c r="F13" s="111"/>
      <c r="G13" s="111"/>
      <c r="H13" s="8"/>
      <c r="I13" s="3"/>
    </row>
    <row r="14" spans="1:9" ht="20.25" customHeight="1" x14ac:dyDescent="0.15">
      <c r="A14" s="3"/>
      <c r="B14" s="3"/>
      <c r="C14" s="3"/>
      <c r="D14" s="3"/>
      <c r="E14" s="3"/>
      <c r="F14" s="3"/>
      <c r="G14" s="3"/>
      <c r="H14" s="3"/>
    </row>
    <row r="16" spans="1:9" ht="20.25" customHeight="1" x14ac:dyDescent="0.15">
      <c r="A16" s="127" t="str">
        <f>"　"&amp;TEXT(スライド請求日,"ggge年m月d日")&amp;"付で請求があった下記の工事について、工事請負契約書第25条第８項の規定に基づくスライド額協議開始日は、下記のとおりとします。"</f>
        <v>　令和4年10月1日付で請求があった下記の工事について、工事請負契約書第25条第８項の規定に基づくスライド額協議開始日は、下記のとおりとします。</v>
      </c>
      <c r="B16" s="127"/>
      <c r="C16" s="127"/>
      <c r="D16" s="127"/>
      <c r="E16" s="127"/>
      <c r="F16" s="127"/>
      <c r="G16" s="127"/>
      <c r="H16" s="127"/>
    </row>
    <row r="17" spans="1:12" ht="20.25" customHeight="1" x14ac:dyDescent="0.15">
      <c r="A17" s="127"/>
      <c r="B17" s="127"/>
      <c r="C17" s="127"/>
      <c r="D17" s="127"/>
      <c r="E17" s="127"/>
      <c r="F17" s="127"/>
      <c r="G17" s="127"/>
      <c r="H17" s="127"/>
    </row>
    <row r="18" spans="1:12" ht="20.25" customHeight="1" x14ac:dyDescent="0.15">
      <c r="A18" s="1" t="s">
        <v>26</v>
      </c>
    </row>
    <row r="19" spans="1:12" ht="20.25" customHeight="1" x14ac:dyDescent="0.15">
      <c r="A19" s="111" t="s">
        <v>29</v>
      </c>
      <c r="B19" s="111"/>
      <c r="C19" s="111"/>
      <c r="D19" s="111"/>
      <c r="E19" s="111"/>
      <c r="F19" s="111"/>
      <c r="G19" s="111"/>
      <c r="H19" s="111"/>
    </row>
    <row r="21" spans="1:12" ht="24.75" customHeight="1" x14ac:dyDescent="0.15">
      <c r="A21" s="2"/>
      <c r="B21" s="2"/>
      <c r="C21" s="53" t="str">
        <f>設計番号</f>
        <v>管整２０XX-XX号</v>
      </c>
    </row>
    <row r="22" spans="1:12" ht="24.75" customHeight="1" x14ac:dyDescent="0.15">
      <c r="A22" s="5" t="s">
        <v>8</v>
      </c>
      <c r="B22" s="2" t="s">
        <v>1</v>
      </c>
      <c r="C22" s="115" t="str">
        <f>工事件名</f>
        <v>✕○✕○工事</v>
      </c>
      <c r="D22" s="115"/>
      <c r="E22" s="115"/>
      <c r="F22" s="115"/>
      <c r="G22" s="115"/>
      <c r="H22" s="115"/>
    </row>
    <row r="23" spans="1:12" ht="24.75" customHeight="1" x14ac:dyDescent="0.15">
      <c r="A23" s="5"/>
      <c r="B23" s="2"/>
      <c r="C23" s="40"/>
      <c r="D23" s="40"/>
      <c r="E23" s="40"/>
      <c r="F23" s="40"/>
      <c r="G23" s="40"/>
    </row>
    <row r="24" spans="1:12" ht="20.25" customHeight="1" x14ac:dyDescent="0.15">
      <c r="A24" s="5" t="s">
        <v>34</v>
      </c>
      <c r="B24" s="2" t="s">
        <v>30</v>
      </c>
      <c r="D24" s="128" t="s">
        <v>27</v>
      </c>
      <c r="E24" s="128"/>
      <c r="F24" s="128"/>
      <c r="G24" s="128"/>
    </row>
    <row r="26" spans="1:12" ht="20.25" customHeight="1" x14ac:dyDescent="0.15">
      <c r="H26" s="1" t="s">
        <v>92</v>
      </c>
    </row>
    <row r="27" spans="1:12" ht="20.25" customHeight="1" x14ac:dyDescent="0.15">
      <c r="A27" s="44"/>
      <c r="B27" s="44"/>
      <c r="C27" s="44"/>
      <c r="D27" s="44"/>
      <c r="E27" s="44"/>
      <c r="F27" s="44"/>
      <c r="G27" s="44"/>
      <c r="H27" s="44"/>
    </row>
    <row r="28" spans="1:12" ht="20.25" customHeight="1" x14ac:dyDescent="0.15">
      <c r="A28" s="44"/>
      <c r="B28" s="44"/>
      <c r="C28" s="44"/>
      <c r="D28" s="44"/>
      <c r="E28" s="44"/>
      <c r="F28" s="44"/>
      <c r="G28" s="44"/>
      <c r="H28" s="7" t="s">
        <v>91</v>
      </c>
      <c r="I28" s="3"/>
      <c r="J28" s="3"/>
      <c r="K28" s="3"/>
      <c r="L28" s="3"/>
    </row>
  </sheetData>
  <mergeCells count="8">
    <mergeCell ref="F4:H4"/>
    <mergeCell ref="F3:H3"/>
    <mergeCell ref="A16:H17"/>
    <mergeCell ref="A19:H19"/>
    <mergeCell ref="D24:G24"/>
    <mergeCell ref="E10:H10"/>
    <mergeCell ref="B13:G13"/>
    <mergeCell ref="C22:H22"/>
  </mergeCells>
  <phoneticPr fontId="1"/>
  <pageMargins left="0.9055118110236221" right="0.70866141732283472"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view="pageBreakPreview" zoomScaleNormal="85" zoomScaleSheetLayoutView="100" workbookViewId="0"/>
  </sheetViews>
  <sheetFormatPr defaultRowHeight="20.25" customHeight="1" x14ac:dyDescent="0.15"/>
  <cols>
    <col min="1" max="1" width="6" style="1" customWidth="1"/>
    <col min="2" max="2" width="20.5" style="1" bestFit="1" customWidth="1"/>
    <col min="3" max="5" width="9.875" style="1" customWidth="1"/>
    <col min="6" max="7" width="10.5" style="1" customWidth="1"/>
    <col min="8" max="8" width="9" style="1"/>
    <col min="9" max="9" width="3.25" style="1" customWidth="1"/>
    <col min="10" max="10" width="4" style="1" customWidth="1"/>
    <col min="11" max="16384" width="9" style="1"/>
  </cols>
  <sheetData>
    <row r="1" spans="1:13" ht="20.25" customHeight="1" x14ac:dyDescent="0.15">
      <c r="A1" s="61" t="s">
        <v>94</v>
      </c>
      <c r="H1" s="7"/>
    </row>
    <row r="2" spans="1:13" ht="20.25" customHeight="1" x14ac:dyDescent="0.15">
      <c r="A2" s="46"/>
      <c r="B2" s="46"/>
      <c r="C2" s="46"/>
      <c r="D2" s="46"/>
      <c r="E2" s="46"/>
      <c r="F2" s="126" t="s">
        <v>88</v>
      </c>
      <c r="G2" s="126"/>
      <c r="H2" s="126"/>
    </row>
    <row r="3" spans="1:13" ht="20.25" customHeight="1" x14ac:dyDescent="0.15">
      <c r="A3" s="46"/>
      <c r="B3" s="46"/>
      <c r="C3" s="46"/>
      <c r="D3" s="46"/>
      <c r="E3" s="46"/>
      <c r="F3" s="126" t="s">
        <v>89</v>
      </c>
      <c r="G3" s="126"/>
      <c r="H3" s="126"/>
    </row>
    <row r="4" spans="1:13" ht="20.25" customHeight="1" x14ac:dyDescent="0.15">
      <c r="A4" s="1" t="s">
        <v>28</v>
      </c>
    </row>
    <row r="5" spans="1:13" ht="20.25" customHeight="1" x14ac:dyDescent="0.15">
      <c r="A5" s="1" t="str">
        <f>"　"&amp;基本情報!C13&amp;""</f>
        <v>　株式会社　〇〇建設</v>
      </c>
    </row>
    <row r="6" spans="1:13" ht="20.25" customHeight="1" x14ac:dyDescent="0.15">
      <c r="A6" s="1" t="str">
        <f>"　"&amp;基本情報!C14&amp;"　様"</f>
        <v>　代表取締役　〇〇　〇〇　様</v>
      </c>
    </row>
    <row r="7" spans="1:13" ht="20.25" customHeight="1" x14ac:dyDescent="0.15">
      <c r="E7" s="1" t="s">
        <v>25</v>
      </c>
    </row>
    <row r="8" spans="1:13" ht="20.25" customHeight="1" x14ac:dyDescent="0.15">
      <c r="E8" s="111" t="str">
        <f>"　"&amp;基本情報!C17</f>
        <v>　仙台市水道事業管理者　〇〇 〇〇</v>
      </c>
      <c r="F8" s="111"/>
      <c r="G8" s="111"/>
      <c r="H8" s="111"/>
    </row>
    <row r="10" spans="1:13" ht="20.25" customHeight="1" x14ac:dyDescent="0.15">
      <c r="B10" s="111" t="s">
        <v>65</v>
      </c>
      <c r="C10" s="111"/>
      <c r="D10" s="111"/>
      <c r="E10" s="111"/>
      <c r="F10" s="111"/>
      <c r="G10" s="111"/>
    </row>
    <row r="12" spans="1:13" ht="20.25" customHeight="1" x14ac:dyDescent="0.15">
      <c r="J12" s="67" t="s">
        <v>100</v>
      </c>
    </row>
    <row r="13" spans="1:13" ht="20.25" customHeight="1" x14ac:dyDescent="0.15">
      <c r="A13" s="127" t="str">
        <f>"　"&amp;TEXT(スライド請求日,"ggge年m月d日")&amp;"付で請求があった下記の工事について、工事請負契約書第25条第６項の規定に基づく請負代金額の変更について、同条７項の規定に基づき、下記のとおり協議します。"</f>
        <v>　令和4年10月1日付で請求があった下記の工事について、工事請負契約書第25条第６項の規定に基づく請負代金額の変更について、同条７項の規定に基づき、下記のとおり協議します。</v>
      </c>
      <c r="B13" s="127"/>
      <c r="C13" s="127"/>
      <c r="D13" s="127"/>
      <c r="E13" s="127"/>
      <c r="F13" s="127"/>
      <c r="G13" s="127"/>
      <c r="H13" s="127"/>
      <c r="K13" s="132" t="s">
        <v>99</v>
      </c>
      <c r="L13" s="132"/>
      <c r="M13" s="132"/>
    </row>
    <row r="14" spans="1:13" ht="20.25" customHeight="1" x14ac:dyDescent="0.15">
      <c r="A14" s="127"/>
      <c r="B14" s="127"/>
      <c r="C14" s="127"/>
      <c r="D14" s="127"/>
      <c r="E14" s="127"/>
      <c r="F14" s="127"/>
      <c r="G14" s="127"/>
      <c r="H14" s="127"/>
    </row>
    <row r="15" spans="1:13" ht="20.25" customHeight="1" x14ac:dyDescent="0.15">
      <c r="A15" s="130" t="s">
        <v>101</v>
      </c>
      <c r="B15" s="130"/>
      <c r="C15" s="130"/>
      <c r="D15" s="130"/>
      <c r="E15" s="130"/>
      <c r="F15" s="130"/>
      <c r="G15" s="130"/>
      <c r="H15" s="130"/>
      <c r="K15" s="64" t="s">
        <v>96</v>
      </c>
    </row>
    <row r="16" spans="1:13" ht="20.25" customHeight="1" x14ac:dyDescent="0.15">
      <c r="A16" s="130"/>
      <c r="B16" s="130"/>
      <c r="C16" s="130"/>
      <c r="D16" s="130"/>
      <c r="E16" s="130"/>
      <c r="F16" s="130"/>
      <c r="G16" s="130"/>
      <c r="H16" s="130"/>
      <c r="J16" s="61" t="str">
        <f>"　なお、異議がなければ "&amp;K13&amp;" までに、変更契約書を提出願います。"</f>
        <v>　なお、異議がなければ 令和〇年〇月〇日 までに、変更契約書を提出願います。</v>
      </c>
    </row>
    <row r="17" spans="1:13" ht="20.25" customHeight="1" x14ac:dyDescent="0.15">
      <c r="A17" s="44"/>
      <c r="B17" s="44"/>
      <c r="C17" s="44"/>
      <c r="D17" s="69" t="s">
        <v>102</v>
      </c>
      <c r="E17" s="44"/>
      <c r="F17" s="44"/>
      <c r="G17" s="44"/>
      <c r="H17" s="44"/>
      <c r="K17" s="64" t="s">
        <v>97</v>
      </c>
    </row>
    <row r="18" spans="1:13" ht="20.25" customHeight="1" x14ac:dyDescent="0.15">
      <c r="A18" s="133"/>
      <c r="B18" s="133"/>
      <c r="C18" s="133"/>
      <c r="D18" s="133"/>
      <c r="E18" s="133"/>
      <c r="F18" s="133"/>
      <c r="G18" s="133"/>
      <c r="H18" s="133"/>
      <c r="J18" s="61" t="str">
        <f>"　なお、異議がなければ "&amp;K13&amp;" までに、回答書（任意様式）を提出願います。"</f>
        <v>　なお、異議がなければ 令和〇年〇月〇日 までに、回答書（任意様式）を提出願います。</v>
      </c>
    </row>
    <row r="19" spans="1:13" ht="20.25" customHeight="1" x14ac:dyDescent="0.15">
      <c r="A19" s="5" t="s">
        <v>8</v>
      </c>
      <c r="B19" s="2" t="s">
        <v>47</v>
      </c>
      <c r="C19" s="129" t="s">
        <v>103</v>
      </c>
      <c r="D19" s="129"/>
      <c r="E19" s="129"/>
      <c r="F19" s="129"/>
      <c r="G19" s="129"/>
      <c r="H19" s="129"/>
      <c r="I19" s="3"/>
      <c r="J19" s="64" t="s">
        <v>98</v>
      </c>
    </row>
    <row r="20" spans="1:13" ht="14.25" customHeight="1" x14ac:dyDescent="0.15">
      <c r="A20" s="5"/>
      <c r="B20" s="2"/>
      <c r="C20" s="71"/>
      <c r="D20" s="71"/>
      <c r="E20" s="71"/>
      <c r="F20" s="71"/>
      <c r="G20" s="71"/>
      <c r="H20" s="71"/>
      <c r="I20" s="3"/>
      <c r="J20" s="64"/>
    </row>
    <row r="21" spans="1:13" ht="20.25" customHeight="1" x14ac:dyDescent="0.15">
      <c r="B21" s="3"/>
      <c r="C21" s="39" t="str">
        <f>設計番号</f>
        <v>管整２０XX-XX号</v>
      </c>
    </row>
    <row r="22" spans="1:13" ht="20.25" customHeight="1" x14ac:dyDescent="0.15">
      <c r="A22" s="5" t="s">
        <v>34</v>
      </c>
      <c r="B22" s="2" t="s">
        <v>104</v>
      </c>
      <c r="C22" s="129" t="str">
        <f>工事件名</f>
        <v>✕○✕○工事</v>
      </c>
      <c r="D22" s="129"/>
      <c r="E22" s="129"/>
      <c r="F22" s="129"/>
      <c r="G22" s="129"/>
      <c r="H22" s="129"/>
    </row>
    <row r="24" spans="1:13" ht="20.25" customHeight="1" x14ac:dyDescent="0.15">
      <c r="A24" s="5" t="s">
        <v>35</v>
      </c>
      <c r="B24" s="2" t="s">
        <v>20</v>
      </c>
      <c r="C24" s="116" t="str">
        <f>"金 "&amp;TEXT(基本情報!C6,"###,#")&amp;" 円"</f>
        <v>金 123,456,000 円</v>
      </c>
      <c r="D24" s="116"/>
      <c r="E24" s="117" t="str">
        <f>"(うち取引きに係る消費税額) "&amp;TEXT(INT(基本情報!C6/1.1*0.1),"###,#")&amp;" 円"</f>
        <v>(うち取引きに係る消費税額) 11,223,272 円</v>
      </c>
      <c r="F24" s="117"/>
      <c r="G24" s="117"/>
      <c r="H24" s="70"/>
    </row>
    <row r="25" spans="1:13" ht="20.25" customHeight="1" x14ac:dyDescent="0.15">
      <c r="A25" s="70"/>
      <c r="B25" s="70"/>
      <c r="C25" s="70"/>
      <c r="D25" s="70"/>
      <c r="E25" s="70"/>
      <c r="F25" s="70"/>
      <c r="G25" s="70"/>
      <c r="H25" s="70"/>
      <c r="K25" s="67" t="s">
        <v>108</v>
      </c>
    </row>
    <row r="26" spans="1:13" ht="20.25" customHeight="1" x14ac:dyDescent="0.15">
      <c r="A26" s="5" t="s">
        <v>105</v>
      </c>
      <c r="B26" s="2" t="s">
        <v>106</v>
      </c>
      <c r="C26" s="116" t="str">
        <f>"金 "&amp;TEXT(K26,"###,#")&amp;" 円"</f>
        <v>金 130,456,000 円</v>
      </c>
      <c r="D26" s="116"/>
      <c r="E26" s="117" t="str">
        <f>"(うち取引きに係る消費税額) "&amp;TEXT(INT(K26/1.1*0.1),"###,#")&amp;" 円"</f>
        <v>(うち取引きに係る消費税額) 11,859,636 円</v>
      </c>
      <c r="F26" s="117"/>
      <c r="G26" s="117"/>
      <c r="H26" s="70"/>
      <c r="K26" s="131">
        <v>130456000</v>
      </c>
      <c r="L26" s="131"/>
      <c r="M26" s="131"/>
    </row>
    <row r="27" spans="1:13" ht="20.25" customHeight="1" x14ac:dyDescent="0.15">
      <c r="A27" s="70"/>
      <c r="B27" s="70"/>
      <c r="C27" s="70"/>
      <c r="D27" s="70"/>
      <c r="E27" s="70"/>
      <c r="F27" s="70"/>
      <c r="G27" s="70"/>
      <c r="H27" s="70"/>
    </row>
    <row r="28" spans="1:13" ht="20.25" customHeight="1" x14ac:dyDescent="0.15">
      <c r="A28" s="5" t="s">
        <v>107</v>
      </c>
      <c r="B28" s="2" t="str">
        <f>IF((K26-基本情報!C6)&gt;0,"変更増額","変更減額")</f>
        <v>変更増額</v>
      </c>
      <c r="C28" s="116" t="str">
        <f>"金 "&amp;TEXT(K26-基本情報!C6,"###,#")&amp;" 円"</f>
        <v>金 7,000,000 円</v>
      </c>
      <c r="D28" s="116"/>
      <c r="E28" s="117" t="str">
        <f>"(うち取引きに係る消費税額) "&amp;TEXT(INT((K26-基本情報!C6)/1.1*0.1),"###,#")&amp;" 円"</f>
        <v>(うち取引きに係る消費税額) 636,363 円</v>
      </c>
      <c r="F28" s="117"/>
      <c r="G28" s="117"/>
    </row>
    <row r="30" spans="1:13" ht="20.25" customHeight="1" x14ac:dyDescent="0.15">
      <c r="H30" s="1" t="s">
        <v>92</v>
      </c>
    </row>
    <row r="33" spans="8:8" ht="20.25" customHeight="1" x14ac:dyDescent="0.15">
      <c r="H33" s="7" t="s">
        <v>91</v>
      </c>
    </row>
  </sheetData>
  <mergeCells count="17">
    <mergeCell ref="C28:D28"/>
    <mergeCell ref="E28:G28"/>
    <mergeCell ref="K26:M26"/>
    <mergeCell ref="K13:M13"/>
    <mergeCell ref="A18:H18"/>
    <mergeCell ref="C22:H22"/>
    <mergeCell ref="C24:D24"/>
    <mergeCell ref="E24:G24"/>
    <mergeCell ref="C26:D26"/>
    <mergeCell ref="E26:G26"/>
    <mergeCell ref="E8:H8"/>
    <mergeCell ref="C19:H19"/>
    <mergeCell ref="F2:H2"/>
    <mergeCell ref="F3:H3"/>
    <mergeCell ref="B10:G10"/>
    <mergeCell ref="A13:H14"/>
    <mergeCell ref="A15:H16"/>
  </mergeCells>
  <phoneticPr fontId="1"/>
  <dataValidations disablePrompts="1" count="1">
    <dataValidation type="list" showInputMessage="1" showErrorMessage="1" sqref="A15:H16">
      <formula1>$J$16:$J$18</formula1>
    </dataValidation>
  </dataValidations>
  <pageMargins left="0.9055118110236221" right="0.70866141732283472" top="0.9448818897637796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view="pageBreakPreview" zoomScaleNormal="85" zoomScaleSheetLayoutView="100" workbookViewId="0"/>
  </sheetViews>
  <sheetFormatPr defaultRowHeight="20.25" customHeight="1" x14ac:dyDescent="0.15"/>
  <cols>
    <col min="1" max="1" width="6" style="1" customWidth="1"/>
    <col min="2" max="2" width="20.5" style="1" bestFit="1" customWidth="1"/>
    <col min="3" max="5" width="9.875" style="1" customWidth="1"/>
    <col min="6" max="7" width="10.5" style="1" customWidth="1"/>
    <col min="8" max="8" width="9" style="1"/>
    <col min="9" max="9" width="3.25" style="1" customWidth="1"/>
    <col min="10" max="16384" width="9" style="1"/>
  </cols>
  <sheetData>
    <row r="1" spans="1:10" ht="20.25" customHeight="1" x14ac:dyDescent="0.15">
      <c r="A1" s="61" t="s">
        <v>109</v>
      </c>
      <c r="H1" s="7"/>
    </row>
    <row r="2" spans="1:10" ht="20.25" customHeight="1" x14ac:dyDescent="0.15">
      <c r="A2" s="46"/>
      <c r="B2" s="46"/>
      <c r="C2" s="46"/>
      <c r="D2" s="46"/>
      <c r="E2" s="46"/>
      <c r="F2" s="126" t="s">
        <v>88</v>
      </c>
      <c r="G2" s="126"/>
      <c r="H2" s="126"/>
    </row>
    <row r="3" spans="1:10" ht="20.25" customHeight="1" x14ac:dyDescent="0.15">
      <c r="A3" s="46"/>
      <c r="B3" s="46"/>
      <c r="C3" s="46"/>
      <c r="D3" s="46"/>
      <c r="E3" s="46"/>
      <c r="F3" s="126" t="s">
        <v>89</v>
      </c>
      <c r="G3" s="126"/>
      <c r="H3" s="126"/>
    </row>
    <row r="4" spans="1:10" ht="20.25" customHeight="1" x14ac:dyDescent="0.15">
      <c r="A4" s="1" t="s">
        <v>28</v>
      </c>
    </row>
    <row r="5" spans="1:10" ht="20.25" customHeight="1" x14ac:dyDescent="0.15">
      <c r="A5" s="1" t="str">
        <f>"　"&amp;基本情報!C13&amp;""</f>
        <v>　株式会社　〇〇建設</v>
      </c>
    </row>
    <row r="6" spans="1:10" ht="20.25" customHeight="1" x14ac:dyDescent="0.15">
      <c r="A6" s="1" t="str">
        <f>"　"&amp;基本情報!C14&amp;"　様"</f>
        <v>　代表取締役　〇〇　〇〇　様</v>
      </c>
    </row>
    <row r="7" spans="1:10" ht="20.25" customHeight="1" x14ac:dyDescent="0.15">
      <c r="E7" s="1" t="s">
        <v>24</v>
      </c>
    </row>
    <row r="8" spans="1:10" ht="20.25" customHeight="1" x14ac:dyDescent="0.15">
      <c r="E8" s="111" t="str">
        <f>"　"&amp;基本情報!C17</f>
        <v>　仙台市水道事業管理者　〇〇 〇〇</v>
      </c>
      <c r="F8" s="111"/>
      <c r="G8" s="111"/>
      <c r="H8" s="111"/>
    </row>
    <row r="10" spans="1:10" ht="20.25" customHeight="1" x14ac:dyDescent="0.15">
      <c r="B10" s="111" t="s">
        <v>65</v>
      </c>
      <c r="C10" s="111"/>
      <c r="D10" s="111"/>
      <c r="E10" s="111"/>
      <c r="F10" s="111"/>
      <c r="G10" s="111"/>
    </row>
    <row r="13" spans="1:10" ht="20.25" customHeight="1" x14ac:dyDescent="0.15">
      <c r="A13" s="127" t="str">
        <f>"　"&amp;TEXT(スライド請求日,"ggge年m月d日")&amp;"付で請求があった工事請負契約書第25条第６項の規定に基づく請負代金額の変更について、同条７項の規定に基づき、下記のとおり協議します。"</f>
        <v>　令和4年10月1日付で請求があった工事請負契約書第25条第６項の規定に基づく請負代金額の変更について、同条７項の規定に基づき、下記のとおり協議します。</v>
      </c>
      <c r="B13" s="127"/>
      <c r="C13" s="127"/>
      <c r="D13" s="127"/>
      <c r="E13" s="127"/>
      <c r="F13" s="127"/>
      <c r="G13" s="127"/>
      <c r="H13" s="127"/>
      <c r="J13" s="68"/>
    </row>
    <row r="14" spans="1:10" ht="20.25" customHeight="1" x14ac:dyDescent="0.15">
      <c r="A14" s="127"/>
      <c r="B14" s="127"/>
      <c r="C14" s="127"/>
      <c r="D14" s="127"/>
      <c r="E14" s="127"/>
      <c r="F14" s="127"/>
      <c r="G14" s="127"/>
      <c r="H14" s="127"/>
    </row>
    <row r="15" spans="1:10" ht="20.25" customHeight="1" x14ac:dyDescent="0.15">
      <c r="A15" s="44"/>
      <c r="B15" s="44"/>
      <c r="C15" s="44"/>
      <c r="D15" s="44"/>
      <c r="E15" s="44"/>
      <c r="F15" s="44"/>
      <c r="G15" s="44"/>
      <c r="H15" s="44"/>
    </row>
    <row r="16" spans="1:10" ht="20.25" customHeight="1" x14ac:dyDescent="0.15">
      <c r="A16" s="44"/>
      <c r="B16" s="44"/>
      <c r="C16" s="44"/>
      <c r="D16" s="69" t="s">
        <v>102</v>
      </c>
      <c r="E16" s="44"/>
      <c r="F16" s="44"/>
      <c r="G16" s="44"/>
      <c r="H16" s="44"/>
    </row>
    <row r="17" spans="1:10" ht="20.25" customHeight="1" x14ac:dyDescent="0.15">
      <c r="A17" s="133"/>
      <c r="B17" s="133"/>
      <c r="C17" s="133"/>
      <c r="D17" s="133"/>
      <c r="E17" s="133"/>
      <c r="F17" s="133"/>
      <c r="G17" s="133"/>
      <c r="H17" s="133"/>
    </row>
    <row r="18" spans="1:10" ht="20.25" customHeight="1" x14ac:dyDescent="0.15">
      <c r="B18" s="3"/>
      <c r="C18" s="39" t="str">
        <f>設計番号</f>
        <v>管整２０XX-XX号</v>
      </c>
    </row>
    <row r="19" spans="1:10" ht="20.25" customHeight="1" x14ac:dyDescent="0.15">
      <c r="A19" s="5" t="s">
        <v>8</v>
      </c>
      <c r="B19" s="2" t="s">
        <v>104</v>
      </c>
      <c r="C19" s="129" t="str">
        <f>工事件名</f>
        <v>✕○✕○工事</v>
      </c>
      <c r="D19" s="129"/>
      <c r="E19" s="129"/>
      <c r="F19" s="129"/>
      <c r="G19" s="129"/>
      <c r="H19" s="129"/>
    </row>
    <row r="21" spans="1:10" ht="20.25" customHeight="1" x14ac:dyDescent="0.15">
      <c r="A21" s="5" t="s">
        <v>34</v>
      </c>
      <c r="B21" s="2" t="s">
        <v>110</v>
      </c>
      <c r="C21" s="134" t="s">
        <v>111</v>
      </c>
      <c r="D21" s="134"/>
      <c r="E21" s="134"/>
      <c r="F21" s="134"/>
      <c r="G21" s="134"/>
      <c r="H21" s="134"/>
    </row>
    <row r="22" spans="1:10" ht="20.25" customHeight="1" x14ac:dyDescent="0.15">
      <c r="A22" s="70"/>
      <c r="B22" s="70"/>
      <c r="C22" s="70"/>
      <c r="D22" s="70"/>
      <c r="E22" s="70"/>
      <c r="F22" s="70"/>
      <c r="G22" s="70"/>
      <c r="H22" s="70"/>
    </row>
    <row r="23" spans="1:10" ht="20.25" customHeight="1" x14ac:dyDescent="0.15">
      <c r="A23" s="5" t="s">
        <v>35</v>
      </c>
      <c r="B23" s="2" t="s">
        <v>36</v>
      </c>
      <c r="C23" s="134" t="s">
        <v>112</v>
      </c>
      <c r="D23" s="134"/>
      <c r="E23" s="134"/>
      <c r="F23" s="134"/>
      <c r="G23" s="134"/>
      <c r="H23" s="134"/>
      <c r="J23" s="72"/>
    </row>
    <row r="24" spans="1:10" ht="20.25" customHeight="1" x14ac:dyDescent="0.15">
      <c r="A24" s="70"/>
      <c r="B24" s="70"/>
      <c r="C24" s="70"/>
      <c r="D24" s="70"/>
      <c r="E24" s="70"/>
      <c r="F24" s="70"/>
      <c r="G24" s="70"/>
      <c r="H24" s="70"/>
    </row>
    <row r="26" spans="1:10" ht="20.25" customHeight="1" x14ac:dyDescent="0.15">
      <c r="H26" s="1" t="s">
        <v>92</v>
      </c>
    </row>
    <row r="29" spans="1:10" ht="20.25" customHeight="1" x14ac:dyDescent="0.15">
      <c r="H29" s="7" t="s">
        <v>91</v>
      </c>
    </row>
  </sheetData>
  <mergeCells count="9">
    <mergeCell ref="C21:H21"/>
    <mergeCell ref="C23:H23"/>
    <mergeCell ref="A17:H17"/>
    <mergeCell ref="C19:H19"/>
    <mergeCell ref="F2:H2"/>
    <mergeCell ref="F3:H3"/>
    <mergeCell ref="E8:H8"/>
    <mergeCell ref="B10:G10"/>
    <mergeCell ref="A13:H14"/>
  </mergeCells>
  <phoneticPr fontId="1"/>
  <pageMargins left="0.9055118110236221" right="0.70866141732283472" top="0.9448818897637796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showGridLines="0" view="pageBreakPreview" zoomScaleNormal="200" zoomScaleSheetLayoutView="100" workbookViewId="0">
      <selection activeCell="B1" sqref="B1"/>
    </sheetView>
  </sheetViews>
  <sheetFormatPr defaultRowHeight="22.5" customHeight="1" x14ac:dyDescent="0.15"/>
  <cols>
    <col min="1" max="1" width="3.125" style="11" customWidth="1"/>
    <col min="2" max="2" width="2.125" style="11" customWidth="1"/>
    <col min="3" max="3" width="23.75" style="11" customWidth="1"/>
    <col min="4" max="4" width="2.125" style="11" customWidth="1"/>
    <col min="5" max="5" width="2.75" style="11" customWidth="1"/>
    <col min="6" max="7" width="11" style="11" customWidth="1"/>
    <col min="8" max="8" width="17.375" style="11" customWidth="1"/>
    <col min="9" max="9" width="4" style="11" customWidth="1"/>
    <col min="10" max="16384" width="9" style="11"/>
  </cols>
  <sheetData>
    <row r="1" spans="2:9" ht="22.5" customHeight="1" x14ac:dyDescent="0.15">
      <c r="B1" s="11" t="s">
        <v>113</v>
      </c>
      <c r="C1" s="10"/>
      <c r="D1" s="10"/>
      <c r="E1" s="10"/>
      <c r="F1" s="10"/>
      <c r="G1" s="10"/>
      <c r="I1" s="12"/>
    </row>
    <row r="2" spans="2:9" ht="22.5" customHeight="1" x14ac:dyDescent="0.15">
      <c r="C2" s="82" t="s">
        <v>123</v>
      </c>
    </row>
    <row r="3" spans="2:9" ht="22.5" customHeight="1" x14ac:dyDescent="0.15">
      <c r="B3" s="135" t="s">
        <v>33</v>
      </c>
      <c r="C3" s="135"/>
      <c r="D3" s="135"/>
      <c r="E3" s="135"/>
      <c r="F3" s="135"/>
      <c r="G3" s="135"/>
      <c r="H3" s="135"/>
      <c r="I3" s="135"/>
    </row>
    <row r="4" spans="2:9" ht="22.5" customHeight="1" x14ac:dyDescent="0.15">
      <c r="C4" s="13"/>
      <c r="D4" s="13"/>
      <c r="E4" s="13"/>
      <c r="F4" s="13"/>
      <c r="G4" s="13"/>
      <c r="H4" s="13"/>
      <c r="I4" s="13"/>
    </row>
    <row r="5" spans="2:9" ht="22.5" customHeight="1" x14ac:dyDescent="0.15">
      <c r="B5" s="14"/>
      <c r="C5" s="136" t="s">
        <v>5</v>
      </c>
      <c r="D5" s="15"/>
      <c r="E5" s="78"/>
      <c r="F5" s="149" t="str">
        <f>設計番号</f>
        <v>管整２０XX-XX号</v>
      </c>
      <c r="G5" s="149"/>
      <c r="H5" s="150"/>
    </row>
    <row r="6" spans="2:9" ht="22.5" customHeight="1" x14ac:dyDescent="0.15">
      <c r="B6" s="17"/>
      <c r="C6" s="137"/>
      <c r="D6" s="18"/>
      <c r="E6" s="81"/>
      <c r="F6" s="151" t="str">
        <f>工事件名</f>
        <v>✕○✕○工事</v>
      </c>
      <c r="G6" s="151"/>
      <c r="H6" s="152"/>
    </row>
    <row r="7" spans="2:9" ht="22.5" customHeight="1" x14ac:dyDescent="0.15">
      <c r="B7" s="14"/>
      <c r="C7" s="136" t="s">
        <v>20</v>
      </c>
      <c r="D7" s="19"/>
      <c r="E7" s="80" t="s">
        <v>77</v>
      </c>
      <c r="F7" s="155">
        <f>基本情報!C6/1.1</f>
        <v>112232727.27272727</v>
      </c>
      <c r="G7" s="155"/>
      <c r="H7" s="75" t="s">
        <v>114</v>
      </c>
    </row>
    <row r="8" spans="2:9" ht="22.5" customHeight="1" x14ac:dyDescent="0.15">
      <c r="B8" s="16"/>
      <c r="C8" s="137"/>
      <c r="D8" s="20"/>
      <c r="E8" s="17" t="s">
        <v>77</v>
      </c>
      <c r="F8" s="155">
        <f>基本情報!C6</f>
        <v>123456000</v>
      </c>
      <c r="G8" s="155"/>
      <c r="H8" s="74" t="s">
        <v>115</v>
      </c>
    </row>
    <row r="9" spans="2:9" ht="22.5" customHeight="1" x14ac:dyDescent="0.15">
      <c r="B9" s="14"/>
      <c r="C9" s="136" t="s">
        <v>116</v>
      </c>
      <c r="D9" s="19"/>
      <c r="E9" s="80" t="s">
        <v>77</v>
      </c>
      <c r="F9" s="156">
        <v>130000000</v>
      </c>
      <c r="G9" s="156"/>
      <c r="H9" s="75" t="s">
        <v>114</v>
      </c>
    </row>
    <row r="10" spans="2:9" ht="22.5" customHeight="1" x14ac:dyDescent="0.15">
      <c r="B10" s="16"/>
      <c r="C10" s="137"/>
      <c r="D10" s="20"/>
      <c r="E10" s="17" t="s">
        <v>77</v>
      </c>
      <c r="F10" s="155">
        <f>F9*1.1</f>
        <v>143000000</v>
      </c>
      <c r="G10" s="155"/>
      <c r="H10" s="74" t="s">
        <v>115</v>
      </c>
    </row>
    <row r="11" spans="2:9" ht="22.5" customHeight="1" x14ac:dyDescent="0.15">
      <c r="B11" s="14"/>
      <c r="C11" s="136" t="s">
        <v>15</v>
      </c>
      <c r="D11" s="19"/>
      <c r="E11" s="14"/>
      <c r="F11" s="157">
        <f>基本情報!C10</f>
        <v>44775</v>
      </c>
      <c r="G11" s="157"/>
      <c r="H11" s="76" t="s">
        <v>117</v>
      </c>
    </row>
    <row r="12" spans="2:9" ht="22.5" customHeight="1" x14ac:dyDescent="0.15">
      <c r="B12" s="16"/>
      <c r="C12" s="140"/>
      <c r="D12" s="20"/>
      <c r="E12" s="16"/>
      <c r="F12" s="158">
        <f>基本情報!C11</f>
        <v>45016</v>
      </c>
      <c r="G12" s="158"/>
      <c r="H12" s="77" t="s">
        <v>118</v>
      </c>
    </row>
    <row r="13" spans="2:9" ht="42" customHeight="1" x14ac:dyDescent="0.15">
      <c r="B13" s="80"/>
      <c r="C13" s="48" t="s">
        <v>119</v>
      </c>
      <c r="D13" s="79"/>
      <c r="E13" s="80"/>
      <c r="F13" s="141" t="s">
        <v>76</v>
      </c>
      <c r="G13" s="141"/>
      <c r="H13" s="142"/>
    </row>
    <row r="14" spans="2:9" ht="22.5" customHeight="1" x14ac:dyDescent="0.15">
      <c r="B14" s="17"/>
      <c r="C14" s="153" t="s">
        <v>120</v>
      </c>
      <c r="D14" s="21"/>
      <c r="E14" s="147" t="s">
        <v>77</v>
      </c>
      <c r="F14" s="143">
        <v>1100000</v>
      </c>
      <c r="G14" s="143"/>
      <c r="H14" s="145" t="s">
        <v>114</v>
      </c>
    </row>
    <row r="15" spans="2:9" ht="22.5" customHeight="1" x14ac:dyDescent="0.15">
      <c r="B15" s="17"/>
      <c r="C15" s="154"/>
      <c r="D15" s="21"/>
      <c r="E15" s="148"/>
      <c r="F15" s="144"/>
      <c r="G15" s="144"/>
      <c r="H15" s="146"/>
    </row>
    <row r="16" spans="2:9" ht="22.5" customHeight="1" x14ac:dyDescent="0.15">
      <c r="B16" s="14"/>
      <c r="C16" s="138" t="s">
        <v>121</v>
      </c>
      <c r="D16" s="19"/>
      <c r="E16" s="147" t="s">
        <v>77</v>
      </c>
      <c r="F16" s="143">
        <v>600000</v>
      </c>
      <c r="G16" s="143"/>
      <c r="H16" s="145" t="s">
        <v>114</v>
      </c>
    </row>
    <row r="17" spans="2:9" ht="22.5" customHeight="1" x14ac:dyDescent="0.15">
      <c r="B17" s="16"/>
      <c r="C17" s="139"/>
      <c r="D17" s="20"/>
      <c r="E17" s="148"/>
      <c r="F17" s="144"/>
      <c r="G17" s="144"/>
      <c r="H17" s="146"/>
    </row>
    <row r="18" spans="2:9" ht="22.5" customHeight="1" x14ac:dyDescent="0.15">
      <c r="B18" s="14"/>
      <c r="C18" s="138" t="s">
        <v>122</v>
      </c>
      <c r="D18" s="19"/>
      <c r="E18" s="147" t="s">
        <v>77</v>
      </c>
      <c r="F18" s="143">
        <v>700000</v>
      </c>
      <c r="G18" s="143"/>
      <c r="H18" s="145" t="s">
        <v>114</v>
      </c>
    </row>
    <row r="19" spans="2:9" ht="22.5" customHeight="1" x14ac:dyDescent="0.15">
      <c r="B19" s="16"/>
      <c r="C19" s="139"/>
      <c r="D19" s="20"/>
      <c r="E19" s="148"/>
      <c r="F19" s="144"/>
      <c r="G19" s="144"/>
      <c r="H19" s="146"/>
    </row>
    <row r="21" spans="2:9" ht="22.5" customHeight="1" x14ac:dyDescent="0.15">
      <c r="F21" s="1" t="s">
        <v>25</v>
      </c>
      <c r="G21" s="1"/>
      <c r="I21" s="1"/>
    </row>
    <row r="22" spans="2:9" ht="22.5" customHeight="1" x14ac:dyDescent="0.15">
      <c r="F22" s="111" t="str">
        <f>"　"&amp;基本情報!C17</f>
        <v>　仙台市水道事業管理者　〇〇 〇〇</v>
      </c>
      <c r="G22" s="111"/>
      <c r="H22" s="111"/>
      <c r="I22" s="3"/>
    </row>
  </sheetData>
  <mergeCells count="27">
    <mergeCell ref="F22:H22"/>
    <mergeCell ref="F5:H5"/>
    <mergeCell ref="F6:H6"/>
    <mergeCell ref="C14:C15"/>
    <mergeCell ref="F7:G7"/>
    <mergeCell ref="F8:G8"/>
    <mergeCell ref="C7:C8"/>
    <mergeCell ref="C9:C10"/>
    <mergeCell ref="F9:G9"/>
    <mergeCell ref="F10:G10"/>
    <mergeCell ref="F11:G11"/>
    <mergeCell ref="F12:G12"/>
    <mergeCell ref="B3:I3"/>
    <mergeCell ref="C5:C6"/>
    <mergeCell ref="C18:C19"/>
    <mergeCell ref="C11:C12"/>
    <mergeCell ref="F13:H13"/>
    <mergeCell ref="C16:C17"/>
    <mergeCell ref="F14:G15"/>
    <mergeCell ref="H14:H15"/>
    <mergeCell ref="H16:H17"/>
    <mergeCell ref="H18:H19"/>
    <mergeCell ref="F16:G17"/>
    <mergeCell ref="F18:G19"/>
    <mergeCell ref="E14:E15"/>
    <mergeCell ref="E16:E17"/>
    <mergeCell ref="E18:E19"/>
  </mergeCells>
  <phoneticPr fontId="1"/>
  <pageMargins left="0.78740157480314965" right="0.59055118110236227" top="0.78740157480314965" bottom="0.39370078740157483"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AY69"/>
  <sheetViews>
    <sheetView showGridLines="0" view="pageBreakPreview" topLeftCell="B1" zoomScaleNormal="100" zoomScaleSheetLayoutView="100" workbookViewId="0">
      <selection activeCell="C1" sqref="C1:R1"/>
    </sheetView>
  </sheetViews>
  <sheetFormatPr defaultRowHeight="14.25" x14ac:dyDescent="0.15"/>
  <cols>
    <col min="1" max="1" width="3.125" style="1" customWidth="1"/>
    <col min="2" max="2" width="0.875" style="1" customWidth="1"/>
    <col min="3" max="33" width="3.125" style="1" customWidth="1"/>
    <col min="34" max="34" width="0.875" style="1" customWidth="1"/>
    <col min="35" max="92" width="3.75" style="1" customWidth="1"/>
    <col min="93" max="16384" width="9" style="1"/>
  </cols>
  <sheetData>
    <row r="1" spans="3:51" ht="15" customHeight="1" x14ac:dyDescent="0.15">
      <c r="C1" s="162" t="s">
        <v>158</v>
      </c>
      <c r="D1" s="162"/>
      <c r="E1" s="162"/>
      <c r="F1" s="162"/>
      <c r="G1" s="162"/>
      <c r="H1" s="162"/>
      <c r="I1" s="162"/>
      <c r="J1" s="162"/>
      <c r="K1" s="162"/>
      <c r="L1" s="162"/>
      <c r="M1" s="162"/>
      <c r="N1" s="162"/>
      <c r="O1" s="162"/>
      <c r="P1" s="162"/>
      <c r="Q1" s="162"/>
      <c r="R1" s="162"/>
      <c r="S1" s="163"/>
      <c r="T1" s="163"/>
      <c r="U1" s="163"/>
      <c r="V1" s="163"/>
      <c r="W1" s="163"/>
      <c r="X1" s="163"/>
      <c r="Y1" s="163"/>
      <c r="Z1" s="163"/>
      <c r="AA1" s="163"/>
      <c r="AB1" s="163"/>
      <c r="AC1" s="163"/>
      <c r="AD1" s="163"/>
      <c r="AE1" s="163"/>
      <c r="AF1" s="163"/>
      <c r="AG1" s="163"/>
    </row>
    <row r="2" spans="3:51" ht="15" customHeight="1" thickBot="1" x14ac:dyDescent="0.2">
      <c r="C2" s="164" t="s">
        <v>159</v>
      </c>
      <c r="D2" s="164"/>
      <c r="E2" s="164"/>
      <c r="F2" s="164"/>
      <c r="G2" s="164"/>
      <c r="H2" s="164"/>
      <c r="I2" s="164"/>
      <c r="J2" s="164"/>
      <c r="K2" s="164"/>
      <c r="L2" s="164"/>
      <c r="M2" s="164"/>
      <c r="N2" s="164"/>
      <c r="O2" s="164"/>
      <c r="P2" s="164"/>
      <c r="Q2" s="164"/>
      <c r="R2" s="164"/>
      <c r="S2" s="163"/>
      <c r="T2" s="163"/>
      <c r="U2" s="163"/>
      <c r="V2" s="163"/>
      <c r="W2" s="163"/>
      <c r="X2" s="163"/>
      <c r="Y2" s="163"/>
      <c r="Z2" s="163"/>
      <c r="AA2" s="163"/>
      <c r="AB2" s="163"/>
      <c r="AC2" s="163"/>
      <c r="AD2" s="163"/>
      <c r="AE2" s="163"/>
      <c r="AF2" s="163"/>
      <c r="AG2" s="163"/>
      <c r="AJ2" s="66" t="s">
        <v>165</v>
      </c>
    </row>
    <row r="3" spans="3:51" ht="15" customHeight="1" x14ac:dyDescent="0.15">
      <c r="C3" s="164" t="str">
        <f>IF(AJ3=AL4,"減額スライド","増額スライド")</f>
        <v>増額スライド</v>
      </c>
      <c r="D3" s="164"/>
      <c r="E3" s="164"/>
      <c r="F3" s="164"/>
      <c r="G3" s="164"/>
      <c r="H3" s="164"/>
      <c r="I3" s="164"/>
      <c r="J3" s="164"/>
      <c r="K3" s="164"/>
      <c r="L3" s="164"/>
      <c r="M3" s="164"/>
      <c r="N3" s="164"/>
      <c r="O3" s="164"/>
      <c r="P3" s="164"/>
      <c r="Q3" s="164"/>
      <c r="R3" s="164"/>
      <c r="S3" s="163"/>
      <c r="T3" s="163"/>
      <c r="U3" s="163"/>
      <c r="V3" s="163"/>
      <c r="W3" s="163"/>
      <c r="X3" s="163"/>
      <c r="Y3" s="163"/>
      <c r="Z3" s="163"/>
      <c r="AA3" s="163"/>
      <c r="AB3" s="163"/>
      <c r="AC3" s="163"/>
      <c r="AD3" s="163"/>
      <c r="AE3" s="163"/>
      <c r="AF3" s="163"/>
      <c r="AG3" s="163"/>
      <c r="AJ3" s="165" t="s">
        <v>163</v>
      </c>
      <c r="AK3" s="166"/>
      <c r="AL3" s="167" t="s">
        <v>124</v>
      </c>
      <c r="AM3" s="168"/>
    </row>
    <row r="4" spans="3:51" ht="15" customHeight="1" x14ac:dyDescent="0.15">
      <c r="C4" s="43"/>
      <c r="D4" s="43"/>
      <c r="E4" s="43"/>
      <c r="F4" s="43"/>
      <c r="G4" s="43"/>
      <c r="H4" s="43"/>
      <c r="I4" s="43"/>
      <c r="J4" s="43"/>
      <c r="K4" s="43"/>
      <c r="L4" s="43"/>
      <c r="M4" s="43"/>
      <c r="N4" s="43"/>
      <c r="O4" s="43"/>
      <c r="Q4" s="84"/>
      <c r="R4" s="84"/>
      <c r="S4" s="84"/>
      <c r="T4" s="84"/>
      <c r="U4" s="84"/>
      <c r="AJ4" s="102"/>
      <c r="AK4" s="103"/>
      <c r="AL4" s="169" t="s">
        <v>125</v>
      </c>
      <c r="AM4" s="170"/>
    </row>
    <row r="5" spans="3:51" ht="15" customHeight="1" thickBot="1" x14ac:dyDescent="0.2">
      <c r="D5" s="65"/>
      <c r="E5" s="65"/>
      <c r="F5" s="65"/>
      <c r="G5" s="65"/>
      <c r="H5" s="65"/>
      <c r="I5" s="65"/>
      <c r="J5" s="65"/>
      <c r="K5" s="65"/>
      <c r="L5" s="65"/>
      <c r="M5" s="65"/>
      <c r="N5" s="65"/>
      <c r="O5" s="65"/>
      <c r="P5" s="65"/>
      <c r="Q5" s="84"/>
      <c r="R5" s="84"/>
      <c r="S5" s="84"/>
      <c r="T5" s="84"/>
      <c r="U5" s="84"/>
      <c r="V5" s="65"/>
      <c r="W5" s="65"/>
      <c r="X5" s="65"/>
      <c r="Y5" s="65"/>
      <c r="AJ5" s="104"/>
      <c r="AK5" s="105"/>
      <c r="AL5" s="171" t="s">
        <v>126</v>
      </c>
      <c r="AM5" s="172"/>
    </row>
    <row r="6" spans="3:51" ht="15" customHeight="1" x14ac:dyDescent="0.15">
      <c r="C6" s="173" t="s">
        <v>127</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row>
    <row r="7" spans="3:51" ht="15" customHeight="1" x14ac:dyDescent="0.15">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row>
    <row r="8" spans="3:51" ht="15" customHeight="1" x14ac:dyDescent="0.15">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3:51" ht="15" customHeight="1" x14ac:dyDescent="0.15"/>
    <row r="10" spans="3:51" ht="15" customHeight="1" x14ac:dyDescent="0.15">
      <c r="C10" s="2"/>
      <c r="D10" s="2"/>
      <c r="E10" s="2"/>
      <c r="F10" s="2"/>
      <c r="G10" s="2"/>
      <c r="H10" s="2"/>
      <c r="I10" s="41"/>
      <c r="J10" s="47"/>
      <c r="K10" s="47"/>
      <c r="L10" s="47"/>
      <c r="M10" s="47"/>
      <c r="N10" s="47"/>
      <c r="O10" s="47"/>
      <c r="P10" s="47"/>
      <c r="Q10" s="47"/>
      <c r="R10" s="47"/>
      <c r="S10" s="47"/>
      <c r="T10" s="47"/>
      <c r="U10" s="47"/>
      <c r="V10" s="47"/>
      <c r="W10" s="47"/>
      <c r="X10" s="47"/>
      <c r="Y10" s="47"/>
      <c r="Z10" s="47"/>
      <c r="AA10" s="47"/>
      <c r="AB10" s="47"/>
      <c r="AC10" s="47"/>
      <c r="AD10" s="47"/>
      <c r="AE10" s="47"/>
      <c r="AF10" s="47"/>
      <c r="AG10" s="47"/>
    </row>
    <row r="11" spans="3:51" ht="15" customHeight="1" x14ac:dyDescent="0.15">
      <c r="C11" s="159" t="s">
        <v>104</v>
      </c>
      <c r="D11" s="159"/>
      <c r="E11" s="159"/>
      <c r="F11" s="159"/>
      <c r="G11" s="159"/>
      <c r="H11" s="159"/>
      <c r="I11" s="118" t="s">
        <v>128</v>
      </c>
      <c r="J11" s="160" t="str">
        <f>設計番号</f>
        <v>管整２０XX-XX号</v>
      </c>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row>
    <row r="12" spans="3:51" ht="15" customHeight="1" x14ac:dyDescent="0.15">
      <c r="C12" s="159"/>
      <c r="D12" s="159"/>
      <c r="E12" s="159"/>
      <c r="F12" s="159"/>
      <c r="G12" s="159"/>
      <c r="H12" s="159"/>
      <c r="I12" s="118"/>
      <c r="J12" s="161" t="str">
        <f>工事件名</f>
        <v>✕○✕○工事</v>
      </c>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J12" s="1" t="s">
        <v>160</v>
      </c>
    </row>
    <row r="13" spans="3:51" ht="15" customHeight="1" x14ac:dyDescent="0.15">
      <c r="C13" s="2"/>
      <c r="D13" s="2"/>
      <c r="E13" s="2"/>
      <c r="F13" s="2"/>
      <c r="G13" s="2"/>
      <c r="H13" s="2"/>
      <c r="I13" s="42"/>
      <c r="J13" s="85"/>
      <c r="K13" s="85"/>
      <c r="L13" s="85"/>
      <c r="M13" s="85"/>
      <c r="N13" s="85"/>
      <c r="O13" s="85"/>
      <c r="P13" s="85"/>
      <c r="Q13" s="85"/>
      <c r="R13" s="85"/>
      <c r="S13" s="85"/>
      <c r="T13" s="85"/>
      <c r="U13" s="85"/>
      <c r="V13" s="85"/>
      <c r="W13" s="85"/>
      <c r="X13" s="85"/>
      <c r="Y13" s="85"/>
      <c r="Z13" s="85"/>
      <c r="AA13" s="85"/>
      <c r="AB13" s="85"/>
      <c r="AC13" s="85"/>
      <c r="AD13" s="85"/>
      <c r="AE13" s="85"/>
      <c r="AF13" s="85"/>
      <c r="AG13" s="85"/>
      <c r="AJ13" s="174"/>
      <c r="AK13" s="175"/>
      <c r="AL13" s="175"/>
      <c r="AM13" s="175"/>
      <c r="AN13" s="175"/>
      <c r="AO13" s="176"/>
      <c r="AP13" s="183" t="s">
        <v>129</v>
      </c>
      <c r="AQ13" s="175"/>
      <c r="AR13" s="175"/>
      <c r="AS13" s="175"/>
      <c r="AT13" s="175"/>
      <c r="AU13" s="186" t="s">
        <v>130</v>
      </c>
      <c r="AV13" s="175"/>
      <c r="AW13" s="175"/>
      <c r="AX13" s="175"/>
      <c r="AY13" s="176"/>
    </row>
    <row r="14" spans="3:51" ht="15" customHeight="1" x14ac:dyDescent="0.15">
      <c r="G14" s="54"/>
      <c r="H14" s="54"/>
      <c r="I14" s="54"/>
      <c r="J14" s="54"/>
      <c r="K14" s="54"/>
      <c r="L14" s="54"/>
      <c r="M14" s="54"/>
      <c r="AJ14" s="177"/>
      <c r="AK14" s="178"/>
      <c r="AL14" s="178"/>
      <c r="AM14" s="178"/>
      <c r="AN14" s="178"/>
      <c r="AO14" s="179"/>
      <c r="AP14" s="184"/>
      <c r="AQ14" s="178"/>
      <c r="AR14" s="178"/>
      <c r="AS14" s="178"/>
      <c r="AT14" s="178"/>
      <c r="AU14" s="178"/>
      <c r="AV14" s="178"/>
      <c r="AW14" s="178"/>
      <c r="AX14" s="178"/>
      <c r="AY14" s="179"/>
    </row>
    <row r="15" spans="3:51" ht="15" customHeight="1" thickBot="1" x14ac:dyDescent="0.2">
      <c r="G15" s="54"/>
      <c r="H15" s="54"/>
      <c r="I15" s="54"/>
      <c r="J15" s="54"/>
      <c r="K15" s="54"/>
      <c r="L15" s="54"/>
      <c r="M15" s="54"/>
      <c r="Z15" s="187" t="s">
        <v>131</v>
      </c>
      <c r="AA15" s="187"/>
      <c r="AB15" s="187"/>
      <c r="AC15" s="187"/>
      <c r="AD15" s="187"/>
      <c r="AE15" s="187"/>
      <c r="AF15" s="187"/>
      <c r="AG15" s="86"/>
      <c r="AJ15" s="180"/>
      <c r="AK15" s="181"/>
      <c r="AL15" s="181"/>
      <c r="AM15" s="181"/>
      <c r="AN15" s="181"/>
      <c r="AO15" s="182"/>
      <c r="AP15" s="185"/>
      <c r="AQ15" s="181"/>
      <c r="AR15" s="181"/>
      <c r="AS15" s="181"/>
      <c r="AT15" s="181"/>
      <c r="AU15" s="181"/>
      <c r="AV15" s="181"/>
      <c r="AW15" s="181"/>
      <c r="AX15" s="181"/>
      <c r="AY15" s="182"/>
    </row>
    <row r="16" spans="3:51" ht="15" customHeight="1" thickTop="1" x14ac:dyDescent="0.15">
      <c r="E16" s="188" t="s">
        <v>132</v>
      </c>
      <c r="F16" s="188"/>
      <c r="G16" s="188"/>
      <c r="H16" s="188"/>
      <c r="I16" s="188"/>
      <c r="J16" s="188"/>
      <c r="K16" s="188"/>
      <c r="L16" s="188" t="s">
        <v>133</v>
      </c>
      <c r="M16" s="188"/>
      <c r="N16" s="188"/>
      <c r="O16" s="188"/>
      <c r="P16" s="188"/>
      <c r="Q16" s="188"/>
      <c r="R16" s="188"/>
      <c r="S16" s="188" t="s">
        <v>134</v>
      </c>
      <c r="T16" s="188"/>
      <c r="U16" s="188"/>
      <c r="V16" s="188"/>
      <c r="W16" s="188"/>
      <c r="X16" s="188"/>
      <c r="Y16" s="188"/>
      <c r="Z16" s="188" t="s">
        <v>135</v>
      </c>
      <c r="AA16" s="188"/>
      <c r="AB16" s="188"/>
      <c r="AC16" s="188"/>
      <c r="AD16" s="188"/>
      <c r="AE16" s="188"/>
      <c r="AF16" s="188"/>
      <c r="AG16" s="69"/>
      <c r="AJ16" s="189" t="s">
        <v>136</v>
      </c>
      <c r="AK16" s="190"/>
      <c r="AL16" s="190"/>
      <c r="AM16" s="190"/>
      <c r="AN16" s="190"/>
      <c r="AO16" s="191"/>
      <c r="AP16" s="192">
        <f>E19</f>
        <v>0</v>
      </c>
      <c r="AQ16" s="193"/>
      <c r="AR16" s="193"/>
      <c r="AS16" s="193"/>
      <c r="AT16" s="193"/>
      <c r="AU16" s="193">
        <f>ROUNDDOWN(AP16*$AP$22,AM35)</f>
        <v>0</v>
      </c>
      <c r="AV16" s="193"/>
      <c r="AW16" s="193"/>
      <c r="AX16" s="193"/>
      <c r="AY16" s="196"/>
    </row>
    <row r="17" spans="3:51" ht="15" customHeight="1" x14ac:dyDescent="0.15">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69"/>
      <c r="AJ17" s="177"/>
      <c r="AK17" s="178"/>
      <c r="AL17" s="178"/>
      <c r="AM17" s="178"/>
      <c r="AN17" s="178"/>
      <c r="AO17" s="179"/>
      <c r="AP17" s="194"/>
      <c r="AQ17" s="195"/>
      <c r="AR17" s="195"/>
      <c r="AS17" s="195"/>
      <c r="AT17" s="195"/>
      <c r="AU17" s="195"/>
      <c r="AV17" s="195"/>
      <c r="AW17" s="195"/>
      <c r="AX17" s="195"/>
      <c r="AY17" s="197"/>
    </row>
    <row r="18" spans="3:51" ht="15" customHeight="1" x14ac:dyDescent="0.15">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69"/>
      <c r="AJ18" s="177" t="s">
        <v>137</v>
      </c>
      <c r="AK18" s="178"/>
      <c r="AL18" s="178"/>
      <c r="AM18" s="178"/>
      <c r="AN18" s="178"/>
      <c r="AO18" s="179"/>
      <c r="AP18" s="194">
        <f>L19</f>
        <v>0</v>
      </c>
      <c r="AQ18" s="195"/>
      <c r="AR18" s="195"/>
      <c r="AS18" s="195"/>
      <c r="AT18" s="195"/>
      <c r="AU18" s="195">
        <f>ROUNDDOWN(AP18*$AP$22,0)</f>
        <v>0</v>
      </c>
      <c r="AV18" s="195"/>
      <c r="AW18" s="195"/>
      <c r="AX18" s="195"/>
      <c r="AY18" s="197"/>
    </row>
    <row r="19" spans="3:51" ht="15" customHeight="1" x14ac:dyDescent="0.15">
      <c r="E19" s="198"/>
      <c r="F19" s="199"/>
      <c r="G19" s="199"/>
      <c r="H19" s="199"/>
      <c r="I19" s="199"/>
      <c r="J19" s="199"/>
      <c r="K19" s="199"/>
      <c r="L19" s="198"/>
      <c r="M19" s="199"/>
      <c r="N19" s="199"/>
      <c r="O19" s="199"/>
      <c r="P19" s="199"/>
      <c r="Q19" s="199"/>
      <c r="R19" s="199"/>
      <c r="S19" s="198"/>
      <c r="T19" s="199"/>
      <c r="U19" s="199"/>
      <c r="V19" s="199"/>
      <c r="W19" s="199"/>
      <c r="X19" s="199"/>
      <c r="Y19" s="199"/>
      <c r="Z19" s="198"/>
      <c r="AA19" s="199"/>
      <c r="AB19" s="199"/>
      <c r="AC19" s="199"/>
      <c r="AD19" s="199"/>
      <c r="AE19" s="199"/>
      <c r="AF19" s="199"/>
      <c r="AG19" s="42"/>
      <c r="AJ19" s="177" t="s">
        <v>138</v>
      </c>
      <c r="AK19" s="178"/>
      <c r="AL19" s="178"/>
      <c r="AM19" s="178"/>
      <c r="AN19" s="178"/>
      <c r="AO19" s="179"/>
      <c r="AP19" s="194">
        <f>S19</f>
        <v>0</v>
      </c>
      <c r="AQ19" s="195"/>
      <c r="AR19" s="195"/>
      <c r="AS19" s="195"/>
      <c r="AT19" s="195"/>
      <c r="AU19" s="195">
        <f>ROUNDDOWN(AP19*$AP$22,0)</f>
        <v>0</v>
      </c>
      <c r="AV19" s="195"/>
      <c r="AW19" s="195"/>
      <c r="AX19" s="195"/>
      <c r="AY19" s="197"/>
    </row>
    <row r="20" spans="3:51" ht="15" customHeight="1" x14ac:dyDescent="0.15">
      <c r="E20" s="198"/>
      <c r="F20" s="199"/>
      <c r="G20" s="199"/>
      <c r="H20" s="199"/>
      <c r="I20" s="199"/>
      <c r="J20" s="199"/>
      <c r="K20" s="199"/>
      <c r="L20" s="198"/>
      <c r="M20" s="199"/>
      <c r="N20" s="199"/>
      <c r="O20" s="199"/>
      <c r="P20" s="199"/>
      <c r="Q20" s="199"/>
      <c r="R20" s="199"/>
      <c r="S20" s="198"/>
      <c r="T20" s="199"/>
      <c r="U20" s="199"/>
      <c r="V20" s="199"/>
      <c r="W20" s="199"/>
      <c r="X20" s="199"/>
      <c r="Y20" s="199"/>
      <c r="Z20" s="198"/>
      <c r="AA20" s="199"/>
      <c r="AB20" s="199"/>
      <c r="AC20" s="199"/>
      <c r="AD20" s="199"/>
      <c r="AE20" s="199"/>
      <c r="AF20" s="199"/>
      <c r="AG20" s="42"/>
      <c r="AJ20" s="200" t="s">
        <v>139</v>
      </c>
      <c r="AK20" s="201"/>
      <c r="AL20" s="201"/>
      <c r="AM20" s="201"/>
      <c r="AN20" s="201"/>
      <c r="AO20" s="202"/>
      <c r="AP20" s="203">
        <f>Z19</f>
        <v>0</v>
      </c>
      <c r="AQ20" s="204"/>
      <c r="AR20" s="204"/>
      <c r="AS20" s="204"/>
      <c r="AT20" s="204"/>
      <c r="AU20" s="204">
        <f>ROUNDDOWN(AP20*$AP$22,0)</f>
        <v>0</v>
      </c>
      <c r="AV20" s="204"/>
      <c r="AW20" s="204"/>
      <c r="AX20" s="204"/>
      <c r="AY20" s="205"/>
    </row>
    <row r="21" spans="3:51" ht="15" customHeight="1" thickBot="1" x14ac:dyDescent="0.2">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42"/>
    </row>
    <row r="22" spans="3:51" ht="15" customHeight="1" x14ac:dyDescent="0.15">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J22" s="206" t="s">
        <v>140</v>
      </c>
      <c r="AK22" s="207"/>
      <c r="AL22" s="207"/>
      <c r="AM22" s="207"/>
      <c r="AN22" s="207"/>
      <c r="AO22" s="207"/>
      <c r="AP22" s="208">
        <f>AP24/AP23</f>
        <v>0.94966153846153845</v>
      </c>
      <c r="AQ22" s="209"/>
      <c r="AR22" s="209"/>
      <c r="AS22" s="209"/>
      <c r="AT22" s="210"/>
    </row>
    <row r="23" spans="3:51" ht="15" customHeight="1" x14ac:dyDescent="0.15">
      <c r="E23" s="44"/>
      <c r="F23" s="44"/>
      <c r="G23" s="54"/>
      <c r="H23" s="54"/>
      <c r="I23" s="54"/>
      <c r="J23" s="54"/>
      <c r="K23" s="54"/>
      <c r="L23" s="54"/>
      <c r="M23" s="54"/>
      <c r="N23" s="54"/>
      <c r="O23" s="54"/>
      <c r="P23" s="54"/>
      <c r="Q23" s="54"/>
      <c r="R23" s="54"/>
      <c r="S23" s="54"/>
      <c r="T23" s="54"/>
      <c r="U23" s="54"/>
      <c r="V23" s="54"/>
      <c r="W23" s="54"/>
      <c r="X23" s="54"/>
      <c r="Y23" s="54"/>
      <c r="Z23" s="54"/>
      <c r="AA23" s="54"/>
      <c r="AB23" s="54"/>
      <c r="AC23" s="54"/>
      <c r="AD23" s="54"/>
      <c r="AE23" s="44"/>
      <c r="AF23" s="44"/>
      <c r="AG23" s="44"/>
      <c r="AJ23" s="211" t="s">
        <v>141</v>
      </c>
      <c r="AK23" s="212"/>
      <c r="AL23" s="212"/>
      <c r="AM23" s="212"/>
      <c r="AN23" s="212"/>
      <c r="AO23" s="212"/>
      <c r="AP23" s="213">
        <v>130000000</v>
      </c>
      <c r="AQ23" s="214"/>
      <c r="AR23" s="214"/>
      <c r="AS23" s="214"/>
      <c r="AT23" s="215"/>
    </row>
    <row r="24" spans="3:51" ht="15" customHeight="1" thickBot="1" x14ac:dyDescent="0.2">
      <c r="C24" s="118" t="s">
        <v>142</v>
      </c>
      <c r="D24" s="118"/>
      <c r="E24" s="118"/>
      <c r="F24" s="118"/>
      <c r="G24" s="133" t="s">
        <v>143</v>
      </c>
      <c r="H24" s="111"/>
      <c r="I24" s="216" t="s">
        <v>144</v>
      </c>
      <c r="J24" s="216"/>
      <c r="K24" s="216"/>
      <c r="L24" s="216"/>
      <c r="M24" s="217" t="s">
        <v>145</v>
      </c>
      <c r="N24" s="216" t="s">
        <v>146</v>
      </c>
      <c r="O24" s="216"/>
      <c r="P24" s="216"/>
      <c r="Q24" s="216"/>
      <c r="R24" s="111" t="str">
        <f>IF(AJ3=AL4,"+","-")</f>
        <v>-</v>
      </c>
      <c r="S24" s="118" t="s">
        <v>147</v>
      </c>
      <c r="T24" s="216" t="s">
        <v>146</v>
      </c>
      <c r="U24" s="118"/>
      <c r="V24" s="118"/>
      <c r="W24" s="118"/>
      <c r="X24" s="111" t="s">
        <v>148</v>
      </c>
      <c r="Y24" s="111" t="s">
        <v>149</v>
      </c>
      <c r="Z24" s="111"/>
      <c r="AA24" s="111"/>
      <c r="AB24" s="111" t="s">
        <v>150</v>
      </c>
      <c r="AC24" s="223"/>
      <c r="AD24" s="223"/>
      <c r="AE24" s="223"/>
      <c r="AF24" s="223"/>
      <c r="AG24" s="223"/>
      <c r="AJ24" s="224" t="s">
        <v>151</v>
      </c>
      <c r="AK24" s="225"/>
      <c r="AL24" s="225"/>
      <c r="AM24" s="225"/>
      <c r="AN24" s="225"/>
      <c r="AO24" s="225"/>
      <c r="AP24" s="218">
        <v>123456000</v>
      </c>
      <c r="AQ24" s="219"/>
      <c r="AR24" s="219"/>
      <c r="AS24" s="219"/>
      <c r="AT24" s="220"/>
    </row>
    <row r="25" spans="3:51" ht="15" customHeight="1" x14ac:dyDescent="0.15">
      <c r="C25" s="118" t="str">
        <f>IF(AJ3=AL4,"（Ｓ減）","（Ｓ増）")</f>
        <v>（Ｓ増）</v>
      </c>
      <c r="D25" s="118"/>
      <c r="E25" s="118"/>
      <c r="F25" s="118"/>
      <c r="G25" s="133"/>
      <c r="H25" s="111"/>
      <c r="I25" s="216"/>
      <c r="J25" s="216"/>
      <c r="K25" s="216"/>
      <c r="L25" s="216"/>
      <c r="M25" s="217"/>
      <c r="N25" s="216"/>
      <c r="O25" s="216"/>
      <c r="P25" s="216"/>
      <c r="Q25" s="216"/>
      <c r="R25" s="111"/>
      <c r="S25" s="118"/>
      <c r="T25" s="118"/>
      <c r="U25" s="118"/>
      <c r="V25" s="118"/>
      <c r="W25" s="118"/>
      <c r="X25" s="111"/>
      <c r="Y25" s="111"/>
      <c r="Z25" s="111"/>
      <c r="AA25" s="111"/>
      <c r="AB25" s="111"/>
      <c r="AC25" s="223"/>
      <c r="AD25" s="223"/>
      <c r="AE25" s="223"/>
      <c r="AF25" s="223"/>
      <c r="AG25" s="223"/>
    </row>
    <row r="26" spans="3:51" ht="15" customHeight="1" x14ac:dyDescent="0.15">
      <c r="C26" s="69"/>
      <c r="D26" s="69"/>
      <c r="E26" s="69"/>
      <c r="F26" s="69"/>
      <c r="G26" s="69"/>
      <c r="H26" s="54"/>
      <c r="I26" s="54"/>
      <c r="J26" s="54"/>
      <c r="AJ26" s="97">
        <v>1000000</v>
      </c>
      <c r="AK26" s="227" t="s">
        <v>161</v>
      </c>
      <c r="AL26" s="227" t="s">
        <v>162</v>
      </c>
      <c r="AM26" s="98">
        <v>-6</v>
      </c>
    </row>
    <row r="27" spans="3:51" ht="15" customHeight="1" x14ac:dyDescent="0.15">
      <c r="C27" s="73"/>
      <c r="D27" s="73"/>
      <c r="E27" s="54"/>
      <c r="F27" s="54"/>
      <c r="G27" s="54"/>
      <c r="H27" s="54"/>
      <c r="I27" s="54"/>
      <c r="J27" s="54"/>
      <c r="M27" s="87"/>
      <c r="N27" s="87"/>
      <c r="O27" s="87"/>
      <c r="P27" s="87"/>
      <c r="Q27" s="87"/>
      <c r="R27" s="87"/>
      <c r="AB27" s="73"/>
      <c r="AC27" s="73"/>
      <c r="AD27" s="73"/>
      <c r="AJ27" s="97">
        <v>100000</v>
      </c>
      <c r="AK27" s="227"/>
      <c r="AL27" s="227"/>
      <c r="AM27" s="98">
        <v>-5</v>
      </c>
    </row>
    <row r="28" spans="3:51" ht="15" customHeight="1" x14ac:dyDescent="0.15">
      <c r="E28" s="54"/>
      <c r="F28" s="54"/>
      <c r="G28" s="133" t="s">
        <v>143</v>
      </c>
      <c r="H28" s="111"/>
      <c r="I28" s="221">
        <f>Z19</f>
        <v>0</v>
      </c>
      <c r="J28" s="221"/>
      <c r="K28" s="221"/>
      <c r="L28" s="221"/>
      <c r="M28" s="217" t="s">
        <v>145</v>
      </c>
      <c r="N28" s="221">
        <f>S19</f>
        <v>0</v>
      </c>
      <c r="O28" s="221"/>
      <c r="P28" s="221"/>
      <c r="Q28" s="221"/>
      <c r="R28" s="111" t="str">
        <f>R24</f>
        <v>-</v>
      </c>
      <c r="S28" s="118" t="s">
        <v>147</v>
      </c>
      <c r="T28" s="221">
        <f>S19</f>
        <v>0</v>
      </c>
      <c r="U28" s="222"/>
      <c r="V28" s="222"/>
      <c r="W28" s="222"/>
      <c r="X28" s="111" t="s">
        <v>148</v>
      </c>
      <c r="Y28" s="111" t="s">
        <v>149</v>
      </c>
      <c r="Z28" s="111"/>
      <c r="AA28" s="111"/>
      <c r="AB28" s="111" t="s">
        <v>150</v>
      </c>
      <c r="AC28" s="223"/>
      <c r="AD28" s="223"/>
      <c r="AE28" s="223"/>
      <c r="AF28" s="223"/>
      <c r="AG28" s="223"/>
      <c r="AJ28" s="97">
        <v>10000</v>
      </c>
      <c r="AK28" s="227"/>
      <c r="AL28" s="227"/>
      <c r="AM28" s="98">
        <v>-4</v>
      </c>
    </row>
    <row r="29" spans="3:51" ht="15" customHeight="1" x14ac:dyDescent="0.15">
      <c r="E29" s="54"/>
      <c r="F29" s="54"/>
      <c r="G29" s="133"/>
      <c r="H29" s="111"/>
      <c r="I29" s="221"/>
      <c r="J29" s="221"/>
      <c r="K29" s="221"/>
      <c r="L29" s="221"/>
      <c r="M29" s="217"/>
      <c r="N29" s="221"/>
      <c r="O29" s="221"/>
      <c r="P29" s="221"/>
      <c r="Q29" s="221"/>
      <c r="R29" s="111"/>
      <c r="S29" s="118"/>
      <c r="T29" s="222"/>
      <c r="U29" s="222"/>
      <c r="V29" s="222"/>
      <c r="W29" s="222"/>
      <c r="X29" s="111"/>
      <c r="Y29" s="111"/>
      <c r="Z29" s="111"/>
      <c r="AA29" s="111"/>
      <c r="AB29" s="111"/>
      <c r="AC29" s="223"/>
      <c r="AD29" s="223"/>
      <c r="AE29" s="223"/>
      <c r="AF29" s="223"/>
      <c r="AG29" s="223"/>
      <c r="AJ29" s="97">
        <v>1000</v>
      </c>
      <c r="AK29" s="227"/>
      <c r="AL29" s="227"/>
      <c r="AM29" s="98">
        <v>-3</v>
      </c>
    </row>
    <row r="30" spans="3:51" ht="15" customHeight="1" x14ac:dyDescent="0.15">
      <c r="E30" s="54"/>
      <c r="F30" s="54"/>
      <c r="G30" s="54"/>
      <c r="H30" s="54"/>
      <c r="I30" s="54"/>
      <c r="J30" s="54"/>
      <c r="AJ30" s="97">
        <v>100</v>
      </c>
      <c r="AK30" s="227"/>
      <c r="AL30" s="227"/>
      <c r="AM30" s="98">
        <v>-2</v>
      </c>
    </row>
    <row r="31" spans="3:51" ht="15" customHeight="1" x14ac:dyDescent="0.15">
      <c r="E31" s="54"/>
      <c r="F31" s="54"/>
      <c r="G31" s="44"/>
      <c r="H31" s="54"/>
      <c r="I31" s="54"/>
      <c r="J31" s="54"/>
      <c r="AB31" s="88"/>
      <c r="AC31" s="88"/>
      <c r="AD31" s="88"/>
      <c r="AJ31" s="97">
        <v>10</v>
      </c>
      <c r="AK31" s="227"/>
      <c r="AL31" s="227"/>
      <c r="AM31" s="98">
        <v>-1</v>
      </c>
    </row>
    <row r="32" spans="3:51" ht="15" customHeight="1" x14ac:dyDescent="0.15">
      <c r="E32" s="54"/>
      <c r="F32" s="54"/>
      <c r="G32" s="133" t="s">
        <v>143</v>
      </c>
      <c r="H32" s="226">
        <f>IF(AJ3=AL4,I28-N28+(T28*(1/100)),I28-N28-(T28*(1/100)))</f>
        <v>0</v>
      </c>
      <c r="I32" s="226"/>
      <c r="J32" s="226"/>
      <c r="K32" s="226"/>
      <c r="L32" s="226"/>
      <c r="M32" s="87"/>
      <c r="N32" s="87"/>
      <c r="O32" s="89"/>
      <c r="P32" s="89"/>
      <c r="Q32" s="89"/>
      <c r="R32" s="89"/>
      <c r="T32" s="90"/>
      <c r="U32" s="54"/>
      <c r="V32" s="54"/>
      <c r="W32" s="54"/>
      <c r="AB32" s="88"/>
      <c r="AC32" s="88"/>
      <c r="AD32" s="88"/>
      <c r="AJ32" s="97">
        <v>1</v>
      </c>
      <c r="AK32" s="227"/>
      <c r="AL32" s="227"/>
      <c r="AM32" s="98">
        <v>0</v>
      </c>
    </row>
    <row r="33" spans="3:39" ht="15" customHeight="1" x14ac:dyDescent="0.15">
      <c r="E33" s="54"/>
      <c r="F33" s="54"/>
      <c r="G33" s="133"/>
      <c r="H33" s="226"/>
      <c r="I33" s="226"/>
      <c r="J33" s="226"/>
      <c r="K33" s="226"/>
      <c r="L33" s="226"/>
      <c r="M33" s="87"/>
      <c r="N33" s="87"/>
      <c r="O33" s="89"/>
      <c r="P33" s="89"/>
      <c r="Q33" s="89"/>
      <c r="R33" s="89"/>
      <c r="T33" s="54"/>
      <c r="U33" s="54"/>
      <c r="V33" s="54"/>
      <c r="W33" s="54"/>
      <c r="AB33" s="88"/>
      <c r="AC33" s="88"/>
      <c r="AD33" s="88"/>
      <c r="AJ33" s="99"/>
      <c r="AK33" s="99"/>
      <c r="AL33" s="99"/>
      <c r="AM33" s="99"/>
    </row>
    <row r="34" spans="3:39" ht="15" customHeight="1" x14ac:dyDescent="0.15">
      <c r="E34" s="54"/>
      <c r="F34" s="54"/>
      <c r="G34" s="69"/>
      <c r="H34" s="91"/>
      <c r="I34" s="91"/>
      <c r="J34" s="91"/>
      <c r="K34" s="91"/>
      <c r="L34" s="91"/>
      <c r="M34" s="92"/>
      <c r="N34" s="92"/>
      <c r="O34" s="91"/>
      <c r="P34" s="91"/>
      <c r="Q34" s="91"/>
      <c r="R34" s="91"/>
      <c r="S34" s="41"/>
      <c r="T34" s="42"/>
      <c r="U34" s="42"/>
      <c r="V34" s="42"/>
      <c r="W34" s="42"/>
      <c r="X34" s="41"/>
      <c r="Y34" s="41"/>
      <c r="Z34" s="41"/>
      <c r="AA34" s="41"/>
      <c r="AB34" s="88"/>
      <c r="AC34" s="88"/>
      <c r="AD34" s="88"/>
      <c r="AJ34" s="228" t="s">
        <v>164</v>
      </c>
      <c r="AK34" s="228"/>
      <c r="AL34" s="228"/>
      <c r="AM34" s="228"/>
    </row>
    <row r="35" spans="3:39" ht="15" customHeight="1" x14ac:dyDescent="0.15">
      <c r="E35" s="54"/>
      <c r="F35" s="54"/>
      <c r="G35" s="54"/>
      <c r="H35" s="54"/>
      <c r="I35" s="54"/>
      <c r="J35" s="54"/>
      <c r="M35" s="87"/>
      <c r="N35" s="87"/>
      <c r="O35" s="87"/>
      <c r="P35" s="87"/>
      <c r="Q35" s="87"/>
      <c r="R35" s="87"/>
      <c r="AJ35" s="100">
        <v>1000</v>
      </c>
      <c r="AK35" s="101" t="s">
        <v>161</v>
      </c>
      <c r="AL35" s="98" t="s">
        <v>162</v>
      </c>
      <c r="AM35" s="98">
        <f>VLOOKUP(AJ35,AJ26:AM32,4,FALSE)</f>
        <v>-3</v>
      </c>
    </row>
    <row r="36" spans="3:39" ht="15" customHeight="1" x14ac:dyDescent="0.15">
      <c r="E36" s="54"/>
      <c r="F36" s="54"/>
      <c r="G36" s="217" t="s">
        <v>152</v>
      </c>
      <c r="H36" s="226">
        <f>ROUNDDOWN(H32,-3)</f>
        <v>0</v>
      </c>
      <c r="I36" s="226"/>
      <c r="J36" s="226"/>
      <c r="K36" s="226"/>
      <c r="L36" s="226"/>
      <c r="M36" s="87"/>
      <c r="N36" s="89"/>
      <c r="O36" s="89"/>
      <c r="P36" s="89"/>
      <c r="Q36" s="89"/>
      <c r="R36" s="89"/>
    </row>
    <row r="37" spans="3:39" ht="15" customHeight="1" x14ac:dyDescent="0.15">
      <c r="E37" s="54"/>
      <c r="F37" s="54"/>
      <c r="G37" s="217"/>
      <c r="H37" s="226"/>
      <c r="I37" s="226"/>
      <c r="J37" s="226"/>
      <c r="K37" s="226"/>
      <c r="L37" s="226"/>
      <c r="M37" s="87"/>
      <c r="N37" s="89"/>
      <c r="O37" s="89"/>
      <c r="P37" s="89"/>
      <c r="Q37" s="89"/>
      <c r="R37" s="89"/>
    </row>
    <row r="38" spans="3:39" ht="15" customHeight="1" x14ac:dyDescent="0.15">
      <c r="E38" s="54"/>
      <c r="F38" s="54"/>
      <c r="G38" s="54"/>
      <c r="H38" s="54"/>
      <c r="I38" s="54"/>
      <c r="J38" s="54"/>
    </row>
    <row r="39" spans="3:39" ht="15" customHeight="1" x14ac:dyDescent="0.15">
      <c r="D39" s="223" t="str">
        <f>IF(AJ3=AL4,"（ただし，P1＞P2）","（ただし，P1＜P2）")</f>
        <v>（ただし，P1＜P2）</v>
      </c>
      <c r="E39" s="223"/>
      <c r="F39" s="223"/>
      <c r="G39" s="223"/>
      <c r="H39" s="223"/>
      <c r="I39" s="223"/>
      <c r="J39" s="223"/>
      <c r="K39" s="223"/>
      <c r="L39" s="223"/>
      <c r="M39" s="223"/>
      <c r="N39" s="223"/>
      <c r="O39" s="223"/>
      <c r="P39" s="223"/>
      <c r="Q39" s="3"/>
      <c r="R39" s="3"/>
      <c r="S39" s="3"/>
      <c r="T39" s="3"/>
      <c r="U39" s="3"/>
      <c r="V39" s="3"/>
      <c r="W39" s="3"/>
      <c r="X39" s="3"/>
      <c r="Y39" s="3"/>
      <c r="Z39" s="3"/>
      <c r="AA39" s="3"/>
      <c r="AB39" s="3"/>
      <c r="AC39" s="3"/>
      <c r="AD39" s="3"/>
      <c r="AE39" s="3"/>
      <c r="AF39" s="3"/>
      <c r="AG39" s="3"/>
    </row>
    <row r="40" spans="3:39" ht="15" customHeight="1" x14ac:dyDescent="0.15">
      <c r="D40" s="223"/>
      <c r="E40" s="223"/>
      <c r="F40" s="223"/>
      <c r="G40" s="223"/>
      <c r="H40" s="223"/>
      <c r="I40" s="223"/>
      <c r="J40" s="223"/>
      <c r="K40" s="223"/>
      <c r="L40" s="223"/>
      <c r="M40" s="223"/>
      <c r="N40" s="223"/>
      <c r="O40" s="223"/>
      <c r="P40" s="223"/>
      <c r="Q40" s="3"/>
      <c r="R40" s="3"/>
      <c r="S40" s="3"/>
      <c r="T40" s="3"/>
      <c r="U40" s="3"/>
      <c r="V40" s="3"/>
      <c r="W40" s="3"/>
      <c r="X40" s="3"/>
      <c r="Y40" s="3"/>
      <c r="Z40" s="3"/>
      <c r="AA40" s="3"/>
      <c r="AB40" s="3"/>
      <c r="AC40" s="3"/>
      <c r="AD40" s="3"/>
      <c r="AE40" s="3"/>
      <c r="AF40" s="3"/>
      <c r="AG40" s="3"/>
    </row>
    <row r="41" spans="3:39" ht="15" customHeight="1" x14ac:dyDescent="0.1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3:39" ht="15" customHeight="1" x14ac:dyDescent="0.15">
      <c r="E42" s="54"/>
      <c r="F42" s="54"/>
      <c r="G42" s="54"/>
      <c r="H42" s="54"/>
      <c r="I42" s="54"/>
      <c r="J42" s="54"/>
      <c r="K42" s="54"/>
      <c r="AD42" s="93"/>
      <c r="AE42" s="93"/>
    </row>
    <row r="43" spans="3:39" ht="15" customHeight="1" x14ac:dyDescent="0.15">
      <c r="D43" s="223" t="s">
        <v>153</v>
      </c>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row>
    <row r="44" spans="3:39" ht="15" customHeight="1" x14ac:dyDescent="0.15">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row>
    <row r="45" spans="3:39" ht="15" customHeight="1" x14ac:dyDescent="0.15">
      <c r="D45" s="223" t="s">
        <v>154</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row>
    <row r="46" spans="3:39" ht="15" customHeight="1" x14ac:dyDescent="0.15">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row>
    <row r="47" spans="3:39" ht="15" customHeight="1" x14ac:dyDescent="0.15">
      <c r="E47" s="54"/>
      <c r="F47" s="54"/>
      <c r="G47" s="54"/>
      <c r="H47" s="54"/>
      <c r="I47" s="54"/>
      <c r="J47" s="54"/>
      <c r="K47" s="54"/>
    </row>
    <row r="48" spans="3:39" ht="15" customHeight="1" x14ac:dyDescent="0.15">
      <c r="E48" s="54"/>
      <c r="F48" s="54"/>
      <c r="G48" s="54"/>
      <c r="H48" s="54"/>
      <c r="I48" s="54"/>
      <c r="J48" s="54"/>
      <c r="K48" s="54"/>
    </row>
    <row r="49" spans="3:32" ht="15" customHeight="1" x14ac:dyDescent="0.15">
      <c r="C49" s="229" t="s">
        <v>155</v>
      </c>
      <c r="D49" s="229"/>
      <c r="E49" s="229"/>
      <c r="F49" s="229"/>
      <c r="G49" s="133" t="s">
        <v>143</v>
      </c>
      <c r="H49" s="221">
        <f>H36</f>
        <v>0</v>
      </c>
      <c r="I49" s="222"/>
      <c r="J49" s="222"/>
      <c r="K49" s="222"/>
      <c r="L49" s="222"/>
      <c r="M49" s="111" t="s">
        <v>148</v>
      </c>
      <c r="N49" s="223" t="s">
        <v>156</v>
      </c>
      <c r="O49" s="223"/>
      <c r="P49" s="223"/>
      <c r="Q49" s="223"/>
      <c r="R49" s="223"/>
      <c r="S49" s="223"/>
      <c r="T49" s="223"/>
      <c r="U49" s="223"/>
      <c r="V49" s="223"/>
      <c r="W49" s="223"/>
      <c r="X49" s="223"/>
      <c r="Y49" s="223"/>
      <c r="Z49" s="230"/>
      <c r="AA49" s="230"/>
      <c r="AB49" s="230"/>
      <c r="AC49" s="230"/>
    </row>
    <row r="50" spans="3:32" ht="15" customHeight="1" x14ac:dyDescent="0.15">
      <c r="C50" s="229"/>
      <c r="D50" s="229"/>
      <c r="E50" s="229"/>
      <c r="F50" s="229"/>
      <c r="G50" s="133"/>
      <c r="H50" s="222"/>
      <c r="I50" s="222"/>
      <c r="J50" s="222"/>
      <c r="K50" s="222"/>
      <c r="L50" s="222"/>
      <c r="M50" s="111"/>
      <c r="N50" s="223"/>
      <c r="O50" s="223"/>
      <c r="P50" s="223"/>
      <c r="Q50" s="223"/>
      <c r="R50" s="223"/>
      <c r="S50" s="223"/>
      <c r="T50" s="223"/>
      <c r="U50" s="223"/>
      <c r="V50" s="223"/>
      <c r="W50" s="223"/>
      <c r="X50" s="223"/>
      <c r="Y50" s="223"/>
      <c r="Z50" s="230"/>
      <c r="AA50" s="230"/>
      <c r="AB50" s="230"/>
      <c r="AC50" s="230"/>
      <c r="AD50" s="45"/>
    </row>
    <row r="51" spans="3:32" ht="15" customHeight="1" x14ac:dyDescent="0.15">
      <c r="C51" s="41"/>
      <c r="D51" s="41"/>
      <c r="E51" s="41"/>
      <c r="F51" s="41"/>
      <c r="G51" s="69"/>
      <c r="H51" s="42"/>
      <c r="I51" s="42"/>
      <c r="J51" s="42"/>
      <c r="K51" s="42"/>
      <c r="L51" s="42"/>
      <c r="M51" s="41"/>
      <c r="N51" s="45"/>
      <c r="O51" s="45"/>
      <c r="P51" s="45"/>
      <c r="Q51" s="45"/>
      <c r="R51" s="45"/>
      <c r="S51" s="45"/>
      <c r="T51" s="45"/>
      <c r="U51" s="45"/>
      <c r="V51" s="45"/>
      <c r="W51" s="45"/>
      <c r="X51" s="45"/>
      <c r="Y51" s="45"/>
      <c r="AC51" s="45"/>
      <c r="AD51" s="45"/>
    </row>
    <row r="52" spans="3:32" ht="15" customHeight="1" x14ac:dyDescent="0.15">
      <c r="E52" s="54"/>
      <c r="F52" s="54"/>
      <c r="G52" s="54"/>
      <c r="H52" s="54"/>
      <c r="I52" s="54"/>
      <c r="J52" s="54"/>
      <c r="AC52" s="45"/>
      <c r="AD52" s="45"/>
    </row>
    <row r="53" spans="3:32" ht="15" customHeight="1" x14ac:dyDescent="0.15">
      <c r="E53" s="54"/>
      <c r="F53" s="54"/>
      <c r="G53" s="133" t="s">
        <v>143</v>
      </c>
      <c r="H53" s="226">
        <f>H49*1.1</f>
        <v>0</v>
      </c>
      <c r="I53" s="226"/>
      <c r="J53" s="226"/>
      <c r="K53" s="226"/>
      <c r="L53" s="226"/>
      <c r="M53" s="223" t="s">
        <v>157</v>
      </c>
      <c r="N53" s="223"/>
      <c r="AC53" s="65"/>
      <c r="AD53" s="65"/>
    </row>
    <row r="54" spans="3:32" ht="15" customHeight="1" x14ac:dyDescent="0.15">
      <c r="E54" s="54"/>
      <c r="F54" s="54"/>
      <c r="G54" s="133"/>
      <c r="H54" s="226"/>
      <c r="I54" s="226"/>
      <c r="J54" s="226"/>
      <c r="K54" s="226"/>
      <c r="L54" s="226"/>
      <c r="M54" s="223"/>
      <c r="N54" s="223"/>
      <c r="AE54" s="88"/>
    </row>
    <row r="55" spans="3:32" ht="15" customHeight="1" x14ac:dyDescent="0.15">
      <c r="E55" s="54"/>
      <c r="F55" s="54"/>
      <c r="G55" s="54"/>
      <c r="H55" s="54"/>
      <c r="I55" s="54"/>
      <c r="J55" s="54"/>
      <c r="K55" s="54"/>
      <c r="N55" s="94"/>
      <c r="AF55" s="88"/>
    </row>
    <row r="56" spans="3:32" ht="15" customHeight="1" x14ac:dyDescent="0.15">
      <c r="E56" s="54"/>
      <c r="F56" s="54"/>
      <c r="G56" s="54"/>
      <c r="H56" s="54"/>
      <c r="I56" s="54"/>
      <c r="J56" s="54"/>
      <c r="K56" s="54"/>
      <c r="N56" s="94"/>
      <c r="AF56" s="88"/>
    </row>
    <row r="57" spans="3:32" ht="15" customHeight="1" x14ac:dyDescent="0.15">
      <c r="E57" s="54"/>
      <c r="F57" s="54"/>
      <c r="G57" s="54"/>
      <c r="H57" s="54"/>
      <c r="I57" s="54"/>
      <c r="J57" s="54"/>
      <c r="K57" s="54"/>
      <c r="N57" s="94"/>
      <c r="AF57" s="88"/>
    </row>
    <row r="58" spans="3:32" ht="15" customHeight="1" x14ac:dyDescent="0.15">
      <c r="E58" s="54"/>
      <c r="F58" s="54"/>
      <c r="G58" s="54"/>
      <c r="H58" s="54"/>
      <c r="I58" s="54"/>
      <c r="J58" s="54"/>
      <c r="K58" s="54"/>
      <c r="AF58" s="88"/>
    </row>
    <row r="59" spans="3:32" ht="15" customHeight="1" x14ac:dyDescent="0.15">
      <c r="E59" s="95"/>
      <c r="F59" s="54"/>
      <c r="G59" s="54"/>
      <c r="H59" s="54"/>
      <c r="I59" s="54"/>
      <c r="J59" s="54"/>
      <c r="K59" s="54"/>
      <c r="AC59" s="54"/>
      <c r="AD59" s="54"/>
      <c r="AE59" s="54"/>
      <c r="AF59" s="88"/>
    </row>
    <row r="60" spans="3:32" ht="15" customHeight="1" x14ac:dyDescent="0.15">
      <c r="E60" s="54"/>
      <c r="F60" s="54"/>
      <c r="G60" s="54"/>
      <c r="H60" s="54"/>
      <c r="I60" s="54"/>
      <c r="J60" s="54"/>
      <c r="K60" s="54"/>
      <c r="AF60" s="88"/>
    </row>
    <row r="61" spans="3:32" ht="15" customHeight="1" x14ac:dyDescent="0.15">
      <c r="E61" s="54"/>
      <c r="F61" s="54"/>
      <c r="G61" s="54"/>
      <c r="H61" s="54"/>
      <c r="I61" s="54"/>
      <c r="J61" s="54"/>
      <c r="K61" s="54"/>
      <c r="AF61" s="88"/>
    </row>
    <row r="62" spans="3:32" ht="15" customHeight="1" x14ac:dyDescent="0.15">
      <c r="C62" s="2"/>
      <c r="D62" s="93"/>
      <c r="E62" s="54"/>
      <c r="F62" s="54"/>
      <c r="G62" s="54"/>
      <c r="H62" s="54"/>
      <c r="I62" s="54"/>
      <c r="J62" s="54"/>
      <c r="K62" s="54"/>
      <c r="N62" s="94"/>
      <c r="AF62" s="88"/>
    </row>
    <row r="63" spans="3:32" ht="15" customHeight="1" x14ac:dyDescent="0.15">
      <c r="C63" s="2"/>
      <c r="D63" s="93"/>
      <c r="E63" s="54"/>
      <c r="F63" s="54"/>
      <c r="G63" s="54"/>
      <c r="H63" s="54"/>
      <c r="I63" s="54"/>
      <c r="J63" s="54"/>
      <c r="K63" s="54"/>
      <c r="AF63" s="88"/>
    </row>
    <row r="64" spans="3:32" ht="15" customHeight="1" x14ac:dyDescent="0.15">
      <c r="D64" s="41"/>
      <c r="E64" s="2"/>
      <c r="F64" s="93"/>
      <c r="G64" s="54"/>
      <c r="H64" s="54"/>
      <c r="I64" s="54"/>
      <c r="J64" s="54"/>
      <c r="K64" s="54"/>
      <c r="L64" s="54"/>
      <c r="M64" s="54"/>
    </row>
    <row r="65" spans="4:33" ht="15" customHeight="1" x14ac:dyDescent="0.15">
      <c r="D65" s="41"/>
      <c r="E65" s="96"/>
      <c r="F65" s="93"/>
      <c r="G65" s="54"/>
      <c r="H65" s="54"/>
      <c r="I65" s="54"/>
      <c r="J65" s="54"/>
      <c r="K65" s="54"/>
      <c r="L65" s="54"/>
      <c r="M65" s="54"/>
      <c r="AE65" s="96"/>
      <c r="AF65" s="96"/>
      <c r="AG65" s="96"/>
    </row>
    <row r="66" spans="4:33" ht="15" customHeight="1" x14ac:dyDescent="0.15"/>
    <row r="67" spans="4:33" ht="15" customHeight="1" x14ac:dyDescent="0.15"/>
    <row r="68" spans="4:33" ht="15" customHeight="1" x14ac:dyDescent="0.15"/>
    <row r="69" spans="4:33" ht="15" customHeight="1" x14ac:dyDescent="0.15"/>
  </sheetData>
  <mergeCells count="89">
    <mergeCell ref="AJ34:AM34"/>
    <mergeCell ref="D39:P40"/>
    <mergeCell ref="G36:G37"/>
    <mergeCell ref="H36:L37"/>
    <mergeCell ref="D43:AG44"/>
    <mergeCell ref="G32:G33"/>
    <mergeCell ref="H32:L33"/>
    <mergeCell ref="G53:G54"/>
    <mergeCell ref="H53:L54"/>
    <mergeCell ref="M53:N54"/>
    <mergeCell ref="D45:AG46"/>
    <mergeCell ref="C49:F50"/>
    <mergeCell ref="G49:G50"/>
    <mergeCell ref="H49:L50"/>
    <mergeCell ref="M49:M50"/>
    <mergeCell ref="N49:AC50"/>
    <mergeCell ref="AC24:AG25"/>
    <mergeCell ref="AJ24:AO24"/>
    <mergeCell ref="X28:X29"/>
    <mergeCell ref="Y28:AA29"/>
    <mergeCell ref="AB28:AB29"/>
    <mergeCell ref="AC28:AG29"/>
    <mergeCell ref="AK26:AK32"/>
    <mergeCell ref="AL26:AL32"/>
    <mergeCell ref="R28:R29"/>
    <mergeCell ref="S28:S29"/>
    <mergeCell ref="T28:W29"/>
    <mergeCell ref="T24:W25"/>
    <mergeCell ref="X24:X25"/>
    <mergeCell ref="G28:G29"/>
    <mergeCell ref="H28:H29"/>
    <mergeCell ref="I28:L29"/>
    <mergeCell ref="M28:M29"/>
    <mergeCell ref="N28:Q29"/>
    <mergeCell ref="AJ22:AO22"/>
    <mergeCell ref="AP22:AT22"/>
    <mergeCell ref="AJ23:AO23"/>
    <mergeCell ref="AP23:AT23"/>
    <mergeCell ref="C24:F24"/>
    <mergeCell ref="G24:G25"/>
    <mergeCell ref="H24:H25"/>
    <mergeCell ref="I24:L25"/>
    <mergeCell ref="M24:M25"/>
    <mergeCell ref="N24:Q25"/>
    <mergeCell ref="R24:R25"/>
    <mergeCell ref="S24:S25"/>
    <mergeCell ref="AP24:AT24"/>
    <mergeCell ref="C25:F25"/>
    <mergeCell ref="Y24:AA25"/>
    <mergeCell ref="AB24:AB25"/>
    <mergeCell ref="AP19:AT19"/>
    <mergeCell ref="AU19:AY19"/>
    <mergeCell ref="AJ20:AO20"/>
    <mergeCell ref="AP20:AT20"/>
    <mergeCell ref="AU20:AY20"/>
    <mergeCell ref="E19:K21"/>
    <mergeCell ref="L19:R21"/>
    <mergeCell ref="S19:Y21"/>
    <mergeCell ref="Z19:AF21"/>
    <mergeCell ref="AJ19:AO19"/>
    <mergeCell ref="AJ13:AO15"/>
    <mergeCell ref="AP13:AT15"/>
    <mergeCell ref="AU13:AY15"/>
    <mergeCell ref="Z15:AF15"/>
    <mergeCell ref="E16:K18"/>
    <mergeCell ref="L16:R18"/>
    <mergeCell ref="S16:Y18"/>
    <mergeCell ref="Z16:AF18"/>
    <mergeCell ref="AJ16:AO17"/>
    <mergeCell ref="AP16:AT17"/>
    <mergeCell ref="AU16:AY17"/>
    <mergeCell ref="AJ18:AO18"/>
    <mergeCell ref="AP18:AT18"/>
    <mergeCell ref="AU18:AY18"/>
    <mergeCell ref="AJ3:AK3"/>
    <mergeCell ref="AL3:AM3"/>
    <mergeCell ref="AL4:AM4"/>
    <mergeCell ref="AL5:AM5"/>
    <mergeCell ref="C6:AG7"/>
    <mergeCell ref="C11:H12"/>
    <mergeCell ref="I11:I12"/>
    <mergeCell ref="J11:AG11"/>
    <mergeCell ref="J12:AG12"/>
    <mergeCell ref="C1:R1"/>
    <mergeCell ref="S1:AG1"/>
    <mergeCell ref="C2:R2"/>
    <mergeCell ref="S2:AG2"/>
    <mergeCell ref="C3:R3"/>
    <mergeCell ref="S3:AG3"/>
  </mergeCells>
  <phoneticPr fontId="1"/>
  <dataValidations count="1">
    <dataValidation type="list" allowBlank="1" showInputMessage="1" showErrorMessage="1" sqref="AJ3:AK3">
      <formula1>"増,減,増減なし"</formula1>
    </dataValidation>
  </dataValidations>
  <printOptions horizontalCentered="1" verticalCentered="1"/>
  <pageMargins left="0.51181102362204722" right="0.51181102362204722" top="0.55118110236220474" bottom="0.55118110236220474" header="0.31496062992125984" footer="0.31496062992125984"/>
  <pageSetup paperSize="9" scale="93"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基本情報</vt:lpstr>
      <vt:lpstr>様式１－１</vt:lpstr>
      <vt:lpstr>様式１－２</vt:lpstr>
      <vt:lpstr>様式２</vt:lpstr>
      <vt:lpstr>様式３－１</vt:lpstr>
      <vt:lpstr>様式３－２</vt:lpstr>
      <vt:lpstr>様式３－１（付表１）</vt:lpstr>
      <vt:lpstr>様式３－１（付表２）</vt:lpstr>
      <vt:lpstr>基本情報!Print_Area</vt:lpstr>
      <vt:lpstr>'様式１－１'!Print_Area</vt:lpstr>
      <vt:lpstr>'様式１－２'!Print_Area</vt:lpstr>
      <vt:lpstr>様式２!Print_Area</vt:lpstr>
      <vt:lpstr>'様式３－１'!Print_Area</vt:lpstr>
      <vt:lpstr>'様式３－１（付表１）'!Print_Area</vt:lpstr>
      <vt:lpstr>'様式３－１（付表２）'!Print_Area</vt:lpstr>
      <vt:lpstr>'様式３－２'!Print_Area</vt:lpstr>
      <vt:lpstr>スライド請求日</vt:lpstr>
      <vt:lpstr>工事件名</vt:lpstr>
      <vt:lpstr>設計番号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2024-07-17T04:31:42Z</cp:lastPrinted>
  <dcterms:created xsi:type="dcterms:W3CDTF">2022-03-31T06:04:53Z</dcterms:created>
  <dcterms:modified xsi:type="dcterms:W3CDTF">2024-07-17T04:33:19Z</dcterms:modified>
</cp:coreProperties>
</file>