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1891280\Desktop\"/>
    </mc:Choice>
  </mc:AlternateContent>
  <xr:revisionPtr revIDLastSave="0" documentId="8_{6475D3AE-4DA3-462A-97CE-BFCAF8E6BEEE}" xr6:coauthVersionLast="47" xr6:coauthVersionMax="47" xr10:uidLastSave="{00000000-0000-0000-0000-000000000000}"/>
  <bookViews>
    <workbookView xWindow="-120" yWindow="-120" windowWidth="20730" windowHeight="11040" tabRatio="778" activeTab="2" xr2:uid="{00000000-000D-0000-FFFF-FFFF00000000}"/>
  </bookViews>
  <sheets>
    <sheet name="契約書明細（白抜き）" sheetId="31" r:id="rId1"/>
    <sheet name="特記仕様書＿別紙＿実績使用電力量及び予定使用電力量" sheetId="28" r:id="rId2"/>
    <sheet name="（１）入札金額積算内訳書R0610_R0709" sheetId="8" r:id="rId3"/>
  </sheets>
  <definedNames>
    <definedName name="_xlnm.Print_Area" localSheetId="2">'（１）入札金額積算内訳書R0610_R0709'!$A$9:$Q$235</definedName>
    <definedName name="_xlnm.Print_Area" localSheetId="1">特記仕様書＿別紙＿実績使用電力量及び予定使用電力量!$A$1:$H$156</definedName>
    <definedName name="_xlnm.Print_Titles" localSheetId="1">特記仕様書＿別紙＿実績使用電力量及び予定使用電力量!$1:$5</definedName>
    <definedName name="単価＿施設1">'（１）入札金額積算内訳書R0610_R0709'!$P$204:$P$209</definedName>
    <definedName name="単価＿施設2">'（１）入札金額積算内訳書R0610_R0709'!$P$28:$P$33</definedName>
    <definedName name="単価＿施設3">'（１）入札金額積算内訳書R0610_R0709'!$P$53:$P$58</definedName>
    <definedName name="単価＿施設4">'（１）入札金額積算内訳書R0610_R0709'!$P$79:$P$84</definedName>
    <definedName name="単価＿施設5">'（１）入札金額積算内訳書R0610_R0709'!$P$105:$P$110</definedName>
    <definedName name="単価＿施設6">'（１）入札金額積算内訳書R0610_R0709'!$P$131:$P$136</definedName>
    <definedName name="単価＿施設7">'（１）入札金額積算内訳書R0610_R0709'!$P$156:$P$161</definedName>
    <definedName name="単価＿施設8">'（１）入札金額積算内訳書R0610_R0709'!$P$181:$P$184</definedName>
    <definedName name="電力量＿施設1">'（１）入札金額積算内訳書R0610_R0709'!$D$193:$O$193</definedName>
    <definedName name="電力量＿施設2">'（１）入札金額積算内訳書R0610_R0709'!$D$17:$O$17</definedName>
    <definedName name="電力量＿施設3">'（１）入札金額積算内訳書R0610_R0709'!$D$42:$O$42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5" i="8" l="1"/>
  <c r="O68" i="8" l="1"/>
  <c r="N68" i="8"/>
  <c r="M68" i="8"/>
  <c r="L68" i="8"/>
  <c r="K68" i="8"/>
  <c r="J68" i="8"/>
  <c r="I68" i="8"/>
  <c r="H68" i="8"/>
  <c r="G68" i="8"/>
  <c r="F68" i="8"/>
  <c r="E68" i="8"/>
  <c r="D68" i="8"/>
  <c r="D217" i="8" s="1"/>
  <c r="I189" i="8" l="1"/>
  <c r="D69" i="8"/>
  <c r="D79" i="8" s="1"/>
  <c r="L18" i="8"/>
  <c r="I18" i="8"/>
  <c r="I13" i="8"/>
  <c r="M18" i="8" s="1"/>
  <c r="D18" i="8" l="1"/>
  <c r="D28" i="8" s="1"/>
  <c r="N18" i="8"/>
  <c r="H18" i="8"/>
  <c r="O18" i="8"/>
  <c r="G18" i="8"/>
  <c r="F18" i="8"/>
  <c r="J18" i="8"/>
  <c r="K18" i="8"/>
  <c r="E18" i="8"/>
  <c r="C136" i="28"/>
  <c r="D40" i="28" l="1"/>
  <c r="D39" i="28"/>
  <c r="D38" i="28"/>
  <c r="D37" i="28"/>
  <c r="D36" i="28"/>
  <c r="D35" i="28"/>
  <c r="E34" i="28"/>
  <c r="E33" i="28"/>
  <c r="E32" i="28"/>
  <c r="E31" i="28"/>
  <c r="E30" i="28"/>
  <c r="E29" i="28"/>
  <c r="D17" i="28" l="1"/>
  <c r="D18" i="28"/>
  <c r="D19" i="28"/>
  <c r="D20" i="28"/>
  <c r="D21" i="28"/>
  <c r="E87" i="8" l="1"/>
  <c r="F87" i="8"/>
  <c r="G87" i="8"/>
  <c r="H87" i="8"/>
  <c r="I87" i="8"/>
  <c r="J87" i="8"/>
  <c r="K87" i="8"/>
  <c r="L87" i="8"/>
  <c r="M87" i="8"/>
  <c r="N87" i="8"/>
  <c r="O87" i="8"/>
  <c r="D87" i="8"/>
  <c r="O71" i="8"/>
  <c r="N71" i="8"/>
  <c r="M71" i="8"/>
  <c r="L71" i="8"/>
  <c r="K71" i="8"/>
  <c r="J71" i="8"/>
  <c r="I71" i="8"/>
  <c r="H71" i="8"/>
  <c r="G71" i="8"/>
  <c r="F71" i="8"/>
  <c r="D55" i="28"/>
  <c r="D56" i="28"/>
  <c r="D57" i="28"/>
  <c r="D58" i="28"/>
  <c r="D54" i="28"/>
  <c r="E49" i="28"/>
  <c r="E50" i="28"/>
  <c r="E51" i="28"/>
  <c r="E52" i="28"/>
  <c r="E53" i="28"/>
  <c r="E48" i="28"/>
  <c r="C59" i="28"/>
  <c r="D59" i="28" l="1"/>
  <c r="C60" i="28"/>
  <c r="I167" i="8"/>
  <c r="D131" i="28"/>
  <c r="D132" i="28"/>
  <c r="D133" i="28"/>
  <c r="D134" i="28"/>
  <c r="D135" i="28"/>
  <c r="D130" i="28"/>
  <c r="E125" i="28"/>
  <c r="E126" i="28"/>
  <c r="E127" i="28"/>
  <c r="E128" i="28"/>
  <c r="E129" i="28"/>
  <c r="E124" i="28"/>
  <c r="D136" i="28" l="1"/>
  <c r="D73" i="28"/>
  <c r="D77" i="8"/>
  <c r="D112" i="28" l="1"/>
  <c r="D113" i="28"/>
  <c r="D114" i="28"/>
  <c r="D115" i="28"/>
  <c r="D116" i="28"/>
  <c r="D111" i="28"/>
  <c r="D93" i="28"/>
  <c r="D94" i="28"/>
  <c r="D95" i="28"/>
  <c r="D96" i="28"/>
  <c r="D97" i="28"/>
  <c r="D92" i="28"/>
  <c r="E86" i="28"/>
  <c r="E67" i="28"/>
  <c r="D74" i="28"/>
  <c r="D75" i="28"/>
  <c r="D76" i="28"/>
  <c r="D77" i="28"/>
  <c r="D78" i="28"/>
  <c r="D16" i="28"/>
  <c r="O51" i="8" l="1"/>
  <c r="N51" i="8"/>
  <c r="M51" i="8"/>
  <c r="L51" i="8"/>
  <c r="K51" i="8"/>
  <c r="J51" i="8"/>
  <c r="I51" i="8"/>
  <c r="H51" i="8"/>
  <c r="G51" i="8"/>
  <c r="F51" i="8"/>
  <c r="E51" i="8"/>
  <c r="D51" i="8"/>
  <c r="E11" i="28" l="1"/>
  <c r="E12" i="28"/>
  <c r="E13" i="28"/>
  <c r="E14" i="28"/>
  <c r="E15" i="28"/>
  <c r="E10" i="28"/>
  <c r="O26" i="8"/>
  <c r="N26" i="8"/>
  <c r="M26" i="8"/>
  <c r="L26" i="8"/>
  <c r="K26" i="8"/>
  <c r="J26" i="8"/>
  <c r="I26" i="8"/>
  <c r="H26" i="8"/>
  <c r="G26" i="8"/>
  <c r="F26" i="8"/>
  <c r="E26" i="8"/>
  <c r="D26" i="8"/>
  <c r="D150" i="28" l="1"/>
  <c r="D151" i="28"/>
  <c r="D152" i="28"/>
  <c r="D153" i="28"/>
  <c r="D154" i="28"/>
  <c r="D149" i="28"/>
  <c r="E144" i="28"/>
  <c r="E145" i="28"/>
  <c r="E146" i="28"/>
  <c r="E147" i="28"/>
  <c r="E148" i="28"/>
  <c r="E143" i="28"/>
  <c r="E109" i="28" l="1"/>
  <c r="B214" i="8" l="1"/>
  <c r="M165" i="8"/>
  <c r="K165" i="8"/>
  <c r="H165" i="8"/>
  <c r="M114" i="8"/>
  <c r="K114" i="8"/>
  <c r="H114" i="8"/>
  <c r="M62" i="8"/>
  <c r="K62" i="8"/>
  <c r="H62" i="8"/>
  <c r="P73" i="8" l="1"/>
  <c r="P47" i="8"/>
  <c r="P22" i="8"/>
  <c r="B114" i="8" l="1"/>
  <c r="B62" i="8"/>
  <c r="B165" i="8" l="1"/>
  <c r="I57" i="8" l="1"/>
  <c r="O30" i="8"/>
  <c r="L29" i="8"/>
  <c r="N107" i="8"/>
  <c r="K135" i="8"/>
  <c r="I157" i="8"/>
  <c r="E159" i="8"/>
  <c r="J135" i="8"/>
  <c r="G109" i="8"/>
  <c r="J208" i="8"/>
  <c r="G157" i="8"/>
  <c r="F135" i="8"/>
  <c r="E160" i="8"/>
  <c r="O205" i="8"/>
  <c r="I31" i="8"/>
  <c r="L160" i="8"/>
  <c r="E134" i="8"/>
  <c r="L132" i="8"/>
  <c r="D56" i="8"/>
  <c r="F109" i="8"/>
  <c r="K134" i="8"/>
  <c r="P19" i="8"/>
  <c r="M54" i="8"/>
  <c r="J29" i="8"/>
  <c r="E106" i="8"/>
  <c r="E207" i="8"/>
  <c r="O206" i="8"/>
  <c r="O208" i="8"/>
  <c r="K160" i="8"/>
  <c r="K32" i="8"/>
  <c r="M107" i="8"/>
  <c r="I205" i="8"/>
  <c r="G31" i="8"/>
  <c r="P42" i="8"/>
  <c r="D106" i="8"/>
  <c r="H160" i="8"/>
  <c r="N81" i="8"/>
  <c r="N30" i="8"/>
  <c r="N83" i="8"/>
  <c r="O81" i="8"/>
  <c r="N29" i="8"/>
  <c r="G82" i="8"/>
  <c r="J207" i="8"/>
  <c r="H31" i="8"/>
  <c r="G205" i="8"/>
  <c r="H134" i="8"/>
  <c r="I77" i="8"/>
  <c r="G135" i="8"/>
  <c r="K159" i="8"/>
  <c r="I132" i="8"/>
  <c r="J77" i="8"/>
  <c r="H159" i="8"/>
  <c r="H80" i="8"/>
  <c r="O157" i="8"/>
  <c r="K56" i="8"/>
  <c r="D54" i="8"/>
  <c r="P46" i="8"/>
  <c r="O32" i="8"/>
  <c r="J32" i="8"/>
  <c r="O106" i="8"/>
  <c r="H208" i="8"/>
  <c r="I208" i="8"/>
  <c r="N57" i="8"/>
  <c r="O132" i="8"/>
  <c r="D109" i="8"/>
  <c r="F32" i="8"/>
  <c r="E56" i="8"/>
  <c r="J134" i="8"/>
  <c r="G77" i="8"/>
  <c r="E82" i="8"/>
  <c r="E132" i="8"/>
  <c r="L80" i="8"/>
  <c r="N160" i="8"/>
  <c r="P68" i="8"/>
  <c r="G134" i="8"/>
  <c r="I159" i="8"/>
  <c r="N208" i="8"/>
  <c r="K82" i="8"/>
  <c r="I134" i="8"/>
  <c r="F31" i="8"/>
  <c r="L106" i="8"/>
  <c r="M208" i="8"/>
  <c r="E31" i="8"/>
  <c r="M81" i="8"/>
  <c r="J54" i="8"/>
  <c r="P70" i="8"/>
  <c r="G56" i="8"/>
  <c r="H32" i="8"/>
  <c r="N158" i="8"/>
  <c r="J109" i="8"/>
  <c r="J205" i="8"/>
  <c r="E77" i="8"/>
  <c r="E157" i="8"/>
  <c r="O135" i="8"/>
  <c r="L32" i="8"/>
  <c r="K31" i="8"/>
  <c r="H157" i="8"/>
  <c r="E135" i="8"/>
  <c r="D32" i="8"/>
  <c r="L157" i="8"/>
  <c r="O83" i="8"/>
  <c r="H82" i="8"/>
  <c r="D135" i="8"/>
  <c r="M55" i="8"/>
  <c r="H77" i="8"/>
  <c r="H207" i="8"/>
  <c r="J82" i="8"/>
  <c r="L208" i="8"/>
  <c r="D83" i="8"/>
  <c r="F83" i="8"/>
  <c r="J56" i="8"/>
  <c r="J132" i="8"/>
  <c r="I109" i="8"/>
  <c r="F56" i="8"/>
  <c r="G80" i="8"/>
  <c r="D157" i="8"/>
  <c r="K106" i="8"/>
  <c r="K54" i="8"/>
  <c r="M109" i="8"/>
  <c r="I207" i="8"/>
  <c r="F159" i="8"/>
  <c r="O54" i="8"/>
  <c r="L54" i="8"/>
  <c r="N157" i="8"/>
  <c r="M106" i="8"/>
  <c r="L159" i="8"/>
  <c r="M80" i="8"/>
  <c r="O107" i="8"/>
  <c r="K80" i="8"/>
  <c r="I54" i="8"/>
  <c r="G132" i="8"/>
  <c r="F57" i="8"/>
  <c r="F108" i="8"/>
  <c r="J80" i="8"/>
  <c r="F157" i="8"/>
  <c r="I56" i="8"/>
  <c r="G208" i="8"/>
  <c r="H83" i="8"/>
  <c r="J157" i="8"/>
  <c r="D205" i="8"/>
  <c r="F106" i="8"/>
  <c r="G54" i="8"/>
  <c r="N77" i="8"/>
  <c r="O133" i="8"/>
  <c r="O158" i="8"/>
  <c r="K83" i="8"/>
  <c r="N133" i="8"/>
  <c r="M77" i="8"/>
  <c r="J106" i="8"/>
  <c r="E205" i="8"/>
  <c r="P17" i="8"/>
  <c r="K132" i="8"/>
  <c r="F134" i="8"/>
  <c r="I135" i="8"/>
  <c r="G32" i="8"/>
  <c r="I106" i="8"/>
  <c r="D82" i="8"/>
  <c r="I82" i="8"/>
  <c r="E29" i="8"/>
  <c r="O57" i="8"/>
  <c r="D29" i="8"/>
  <c r="D57" i="8"/>
  <c r="L134" i="8"/>
  <c r="N109" i="8"/>
  <c r="H135" i="8"/>
  <c r="E57" i="8"/>
  <c r="F205" i="8"/>
  <c r="J160" i="8"/>
  <c r="H54" i="8"/>
  <c r="O80" i="8"/>
  <c r="L77" i="8"/>
  <c r="F29" i="8"/>
  <c r="I83" i="8"/>
  <c r="G108" i="8"/>
  <c r="I160" i="8"/>
  <c r="L82" i="8"/>
  <c r="D108" i="8"/>
  <c r="K57" i="8"/>
  <c r="E32" i="8"/>
  <c r="N55" i="8"/>
  <c r="E108" i="8"/>
  <c r="M57" i="8"/>
  <c r="H29" i="8"/>
  <c r="P21" i="8"/>
  <c r="N32" i="8"/>
  <c r="L31" i="8"/>
  <c r="G57" i="8"/>
  <c r="F160" i="8"/>
  <c r="D134" i="8"/>
  <c r="D31" i="8"/>
  <c r="F82" i="8"/>
  <c r="I80" i="8"/>
  <c r="O29" i="8"/>
  <c r="D160" i="8"/>
  <c r="K109" i="8"/>
  <c r="D207" i="8"/>
  <c r="H56" i="8"/>
  <c r="F80" i="8"/>
  <c r="L109" i="8"/>
  <c r="J57" i="8"/>
  <c r="H57" i="8"/>
  <c r="N206" i="8"/>
  <c r="O160" i="8"/>
  <c r="H109" i="8"/>
  <c r="N135" i="8"/>
  <c r="O109" i="8"/>
  <c r="N205" i="8"/>
  <c r="G106" i="8"/>
  <c r="E109" i="8"/>
  <c r="H205" i="8"/>
  <c r="G207" i="8"/>
  <c r="J108" i="8"/>
  <c r="N106" i="8"/>
  <c r="J159" i="8"/>
  <c r="M133" i="8"/>
  <c r="D208" i="8"/>
  <c r="D80" i="8"/>
  <c r="M157" i="8"/>
  <c r="P72" i="8"/>
  <c r="M132" i="8"/>
  <c r="K208" i="8"/>
  <c r="L207" i="8"/>
  <c r="F54" i="8"/>
  <c r="N54" i="8"/>
  <c r="M30" i="8"/>
  <c r="M205" i="8"/>
  <c r="G159" i="8"/>
  <c r="J31" i="8"/>
  <c r="M32" i="8"/>
  <c r="H108" i="8"/>
  <c r="K157" i="8"/>
  <c r="H132" i="8"/>
  <c r="L56" i="8"/>
  <c r="F132" i="8"/>
  <c r="J83" i="8"/>
  <c r="N80" i="8"/>
  <c r="L57" i="8"/>
  <c r="E208" i="8"/>
  <c r="I29" i="8"/>
  <c r="M160" i="8"/>
  <c r="G160" i="8"/>
  <c r="F208" i="8"/>
  <c r="K77" i="8"/>
  <c r="O77" i="8"/>
  <c r="K108" i="8"/>
  <c r="M158" i="8"/>
  <c r="D159" i="8"/>
  <c r="F77" i="8"/>
  <c r="H106" i="8"/>
  <c r="E83" i="8"/>
  <c r="K207" i="8"/>
  <c r="L205" i="8"/>
  <c r="I32" i="8"/>
  <c r="G83" i="8"/>
  <c r="M206" i="8"/>
  <c r="K29" i="8"/>
  <c r="M135" i="8"/>
  <c r="L135" i="8"/>
  <c r="N132" i="8"/>
  <c r="M83" i="8"/>
  <c r="I108" i="8"/>
  <c r="F207" i="8"/>
  <c r="O55" i="8"/>
  <c r="E80" i="8"/>
  <c r="D132" i="8"/>
  <c r="L108" i="8"/>
  <c r="L83" i="8"/>
  <c r="M29" i="8"/>
  <c r="M69" i="8" l="1"/>
  <c r="E69" i="28"/>
  <c r="B136" i="28"/>
  <c r="F217" i="8"/>
  <c r="B79" i="28"/>
  <c r="E91" i="28"/>
  <c r="E54" i="8"/>
  <c r="C98" i="28"/>
  <c r="B60" i="28"/>
  <c r="O182" i="8"/>
  <c r="K205" i="8"/>
  <c r="G29" i="8"/>
  <c r="E108" i="28"/>
  <c r="E68" i="28"/>
  <c r="M182" i="8"/>
  <c r="C41" i="28"/>
  <c r="H217" i="8"/>
  <c r="H183" i="8"/>
  <c r="B98" i="28"/>
  <c r="E217" i="8"/>
  <c r="E90" i="28"/>
  <c r="G183" i="8"/>
  <c r="L217" i="8"/>
  <c r="E71" i="28"/>
  <c r="I217" i="8"/>
  <c r="E72" i="28"/>
  <c r="K217" i="8"/>
  <c r="E107" i="28"/>
  <c r="C79" i="28"/>
  <c r="N217" i="8"/>
  <c r="I183" i="8"/>
  <c r="D183" i="8"/>
  <c r="F183" i="8"/>
  <c r="E89" i="28"/>
  <c r="E87" i="28"/>
  <c r="E183" i="8"/>
  <c r="C22" i="28"/>
  <c r="B41" i="28"/>
  <c r="B155" i="28"/>
  <c r="C117" i="28"/>
  <c r="B117" i="28"/>
  <c r="E105" i="28"/>
  <c r="M217" i="8"/>
  <c r="J217" i="8"/>
  <c r="O217" i="8"/>
  <c r="E70" i="28"/>
  <c r="L183" i="8"/>
  <c r="K183" i="8"/>
  <c r="B22" i="28"/>
  <c r="E88" i="28"/>
  <c r="E106" i="28"/>
  <c r="E110" i="28"/>
  <c r="N182" i="8"/>
  <c r="G217" i="8"/>
  <c r="I38" i="8"/>
  <c r="P44" i="8"/>
  <c r="C155" i="28"/>
  <c r="J183" i="8"/>
  <c r="P26" i="8"/>
  <c r="P51" i="8"/>
  <c r="P77" i="8"/>
  <c r="O69" i="8"/>
  <c r="F69" i="8"/>
  <c r="J69" i="8"/>
  <c r="K69" i="8"/>
  <c r="I69" i="8"/>
  <c r="N69" i="8"/>
  <c r="L69" i="8"/>
  <c r="G69" i="8"/>
  <c r="H69" i="8"/>
  <c r="E69" i="8"/>
  <c r="J43" i="8" l="1"/>
  <c r="H43" i="8"/>
  <c r="O43" i="8"/>
  <c r="G43" i="8"/>
  <c r="N43" i="8"/>
  <c r="F43" i="8"/>
  <c r="M43" i="8"/>
  <c r="E43" i="8"/>
  <c r="L43" i="8"/>
  <c r="K43" i="8"/>
  <c r="I43" i="8"/>
  <c r="D43" i="8"/>
  <c r="K184" i="8"/>
  <c r="O156" i="8"/>
  <c r="K156" i="8"/>
  <c r="N156" i="8"/>
  <c r="J156" i="8"/>
  <c r="F161" i="8"/>
  <c r="M156" i="8"/>
  <c r="I156" i="8"/>
  <c r="E161" i="8"/>
  <c r="L156" i="8"/>
  <c r="H156" i="8"/>
  <c r="D156" i="8"/>
  <c r="E155" i="28"/>
  <c r="D184" i="8"/>
  <c r="D98" i="28"/>
  <c r="E79" i="28"/>
  <c r="D155" i="28"/>
  <c r="E98" i="28"/>
  <c r="M58" i="8"/>
  <c r="D22" i="28"/>
  <c r="D23" i="28" s="1"/>
  <c r="H53" i="8"/>
  <c r="E41" i="28"/>
  <c r="P217" i="8"/>
  <c r="E117" i="28"/>
  <c r="D58" i="8"/>
  <c r="E22" i="28"/>
  <c r="D60" i="28"/>
  <c r="D79" i="28"/>
  <c r="D117" i="28"/>
  <c r="D41" i="28"/>
  <c r="E60" i="28"/>
  <c r="E136" i="28"/>
  <c r="O58" i="8"/>
  <c r="I53" i="8"/>
  <c r="F53" i="8"/>
  <c r="N58" i="8"/>
  <c r="L58" i="8"/>
  <c r="D33" i="8"/>
  <c r="E181" i="8"/>
  <c r="N28" i="8"/>
  <c r="N33" i="8"/>
  <c r="I28" i="8"/>
  <c r="I33" i="8"/>
  <c r="E28" i="8"/>
  <c r="E33" i="8"/>
  <c r="H79" i="8"/>
  <c r="H84" i="8"/>
  <c r="N79" i="8"/>
  <c r="N84" i="8"/>
  <c r="D84" i="8"/>
  <c r="K105" i="8"/>
  <c r="K110" i="8"/>
  <c r="H105" i="8"/>
  <c r="H110" i="8"/>
  <c r="L105" i="8"/>
  <c r="L110" i="8"/>
  <c r="L131" i="8"/>
  <c r="L136" i="8"/>
  <c r="I131" i="8"/>
  <c r="I136" i="8"/>
  <c r="O131" i="8"/>
  <c r="O136" i="8"/>
  <c r="L209" i="8"/>
  <c r="L204" i="8"/>
  <c r="E204" i="8"/>
  <c r="E209" i="8"/>
  <c r="M204" i="8"/>
  <c r="M209" i="8"/>
  <c r="F28" i="8"/>
  <c r="F33" i="8"/>
  <c r="J28" i="8"/>
  <c r="J33" i="8"/>
  <c r="H28" i="8"/>
  <c r="H33" i="8"/>
  <c r="G79" i="8"/>
  <c r="G84" i="8"/>
  <c r="I79" i="8"/>
  <c r="I84" i="8"/>
  <c r="F79" i="8"/>
  <c r="F84" i="8"/>
  <c r="E105" i="8"/>
  <c r="E110" i="8"/>
  <c r="J105" i="8"/>
  <c r="J110" i="8"/>
  <c r="N105" i="8"/>
  <c r="N110" i="8"/>
  <c r="H131" i="8"/>
  <c r="H136" i="8"/>
  <c r="N131" i="8"/>
  <c r="N136" i="8"/>
  <c r="D131" i="8"/>
  <c r="D136" i="8"/>
  <c r="H204" i="8"/>
  <c r="H209" i="8"/>
  <c r="G209" i="8"/>
  <c r="G204" i="8"/>
  <c r="J204" i="8"/>
  <c r="J209" i="8"/>
  <c r="F105" i="8"/>
  <c r="F110" i="8"/>
  <c r="O105" i="8"/>
  <c r="O110" i="8"/>
  <c r="G105" i="8"/>
  <c r="G110" i="8"/>
  <c r="M131" i="8"/>
  <c r="M136" i="8"/>
  <c r="J131" i="8"/>
  <c r="J136" i="8"/>
  <c r="G131" i="8"/>
  <c r="G136" i="8"/>
  <c r="F204" i="8"/>
  <c r="F209" i="8"/>
  <c r="N209" i="8"/>
  <c r="N204" i="8"/>
  <c r="O209" i="8"/>
  <c r="O204" i="8"/>
  <c r="O28" i="8"/>
  <c r="O33" i="8"/>
  <c r="K28" i="8"/>
  <c r="K33" i="8"/>
  <c r="L79" i="8"/>
  <c r="L84" i="8"/>
  <c r="K79" i="8"/>
  <c r="K84" i="8"/>
  <c r="O79" i="8"/>
  <c r="O84" i="8"/>
  <c r="L181" i="8"/>
  <c r="L184" i="8"/>
  <c r="F181" i="8"/>
  <c r="F184" i="8"/>
  <c r="J161" i="8"/>
  <c r="L28" i="8"/>
  <c r="L33" i="8"/>
  <c r="G28" i="8"/>
  <c r="G33" i="8"/>
  <c r="M28" i="8"/>
  <c r="M33" i="8"/>
  <c r="E79" i="8"/>
  <c r="E84" i="8"/>
  <c r="M79" i="8"/>
  <c r="M84" i="8"/>
  <c r="J79" i="8"/>
  <c r="J84" i="8"/>
  <c r="K53" i="8"/>
  <c r="K58" i="8"/>
  <c r="D110" i="8"/>
  <c r="I105" i="8"/>
  <c r="I110" i="8"/>
  <c r="M105" i="8"/>
  <c r="M110" i="8"/>
  <c r="E131" i="8"/>
  <c r="E136" i="8"/>
  <c r="F131" i="8"/>
  <c r="F136" i="8"/>
  <c r="K131" i="8"/>
  <c r="K136" i="8"/>
  <c r="I204" i="8"/>
  <c r="I209" i="8"/>
  <c r="K209" i="8"/>
  <c r="K204" i="8"/>
  <c r="D204" i="8"/>
  <c r="D209" i="8"/>
  <c r="E184" i="8" l="1"/>
  <c r="E156" i="8"/>
  <c r="E162" i="8" s="1"/>
  <c r="O161" i="8"/>
  <c r="E218" i="8"/>
  <c r="M184" i="8"/>
  <c r="J184" i="8"/>
  <c r="H181" i="8"/>
  <c r="K181" i="8"/>
  <c r="K185" i="8" s="1"/>
  <c r="I184" i="8"/>
  <c r="G181" i="8"/>
  <c r="N181" i="8"/>
  <c r="O184" i="8"/>
  <c r="M181" i="8"/>
  <c r="H184" i="8"/>
  <c r="L161" i="8"/>
  <c r="L162" i="8" s="1"/>
  <c r="K161" i="8"/>
  <c r="K162" i="8" s="1"/>
  <c r="G184" i="8"/>
  <c r="F156" i="8"/>
  <c r="F162" i="8" s="1"/>
  <c r="N161" i="8"/>
  <c r="N162" i="8" s="1"/>
  <c r="G218" i="8"/>
  <c r="N184" i="8"/>
  <c r="M161" i="8"/>
  <c r="M162" i="8" s="1"/>
  <c r="G161" i="8"/>
  <c r="O181" i="8"/>
  <c r="O185" i="8" s="1"/>
  <c r="D161" i="8"/>
  <c r="D162" i="8" s="1"/>
  <c r="I161" i="8"/>
  <c r="I181" i="8"/>
  <c r="H161" i="8"/>
  <c r="H162" i="8" s="1"/>
  <c r="G156" i="8"/>
  <c r="K218" i="8"/>
  <c r="D181" i="8"/>
  <c r="D185" i="8" s="1"/>
  <c r="J181" i="8"/>
  <c r="J185" i="8" s="1"/>
  <c r="J218" i="8"/>
  <c r="D218" i="8"/>
  <c r="M53" i="8"/>
  <c r="M59" i="8" s="1"/>
  <c r="D80" i="28"/>
  <c r="D53" i="8"/>
  <c r="D59" i="8" s="1"/>
  <c r="I218" i="8"/>
  <c r="J53" i="8"/>
  <c r="D42" i="28"/>
  <c r="L53" i="8"/>
  <c r="L59" i="8" s="1"/>
  <c r="O218" i="8"/>
  <c r="M218" i="8"/>
  <c r="D118" i="28"/>
  <c r="D137" i="28"/>
  <c r="F58" i="8"/>
  <c r="F59" i="8" s="1"/>
  <c r="F218" i="8"/>
  <c r="G58" i="8"/>
  <c r="J58" i="8"/>
  <c r="E53" i="8"/>
  <c r="D61" i="28"/>
  <c r="D99" i="28"/>
  <c r="D156" i="28"/>
  <c r="E58" i="8"/>
  <c r="N53" i="8"/>
  <c r="N59" i="8" s="1"/>
  <c r="O53" i="8"/>
  <c r="O59" i="8" s="1"/>
  <c r="L218" i="8"/>
  <c r="H58" i="8"/>
  <c r="H59" i="8" s="1"/>
  <c r="H218" i="8"/>
  <c r="G53" i="8"/>
  <c r="I58" i="8"/>
  <c r="I59" i="8" s="1"/>
  <c r="N218" i="8"/>
  <c r="I210" i="8"/>
  <c r="K137" i="8"/>
  <c r="E137" i="8"/>
  <c r="I111" i="8"/>
  <c r="J137" i="8"/>
  <c r="G111" i="8"/>
  <c r="F111" i="8"/>
  <c r="H210" i="8"/>
  <c r="I85" i="8"/>
  <c r="E210" i="8"/>
  <c r="D85" i="8"/>
  <c r="H85" i="8"/>
  <c r="E34" i="8"/>
  <c r="N34" i="8"/>
  <c r="I162" i="8"/>
  <c r="D210" i="8"/>
  <c r="F137" i="8"/>
  <c r="M111" i="8"/>
  <c r="D111" i="8"/>
  <c r="K59" i="8"/>
  <c r="N85" i="8"/>
  <c r="I34" i="8"/>
  <c r="D34" i="8"/>
  <c r="O162" i="8"/>
  <c r="K210" i="8"/>
  <c r="G210" i="8"/>
  <c r="L210" i="8"/>
  <c r="F210" i="8"/>
  <c r="G137" i="8"/>
  <c r="M137" i="8"/>
  <c r="O111" i="8"/>
  <c r="J210" i="8"/>
  <c r="F85" i="8"/>
  <c r="G85" i="8"/>
  <c r="J85" i="8"/>
  <c r="E85" i="8"/>
  <c r="M34" i="8"/>
  <c r="L34" i="8"/>
  <c r="J162" i="8"/>
  <c r="L185" i="8"/>
  <c r="K85" i="8"/>
  <c r="K34" i="8"/>
  <c r="O210" i="8"/>
  <c r="D137" i="8"/>
  <c r="H137" i="8"/>
  <c r="J111" i="8"/>
  <c r="J34" i="8"/>
  <c r="M210" i="8"/>
  <c r="I137" i="8"/>
  <c r="L111" i="8"/>
  <c r="K111" i="8"/>
  <c r="M85" i="8"/>
  <c r="G34" i="8"/>
  <c r="F185" i="8"/>
  <c r="O85" i="8"/>
  <c r="L85" i="8"/>
  <c r="O34" i="8"/>
  <c r="M185" i="8"/>
  <c r="N210" i="8"/>
  <c r="N137" i="8"/>
  <c r="N111" i="8"/>
  <c r="E111" i="8"/>
  <c r="H34" i="8"/>
  <c r="F34" i="8"/>
  <c r="O137" i="8"/>
  <c r="L137" i="8"/>
  <c r="H111" i="8"/>
  <c r="E185" i="8"/>
  <c r="D219" i="8" l="1"/>
  <c r="N185" i="8"/>
  <c r="N219" i="8" s="1"/>
  <c r="H185" i="8"/>
  <c r="H219" i="8" s="1"/>
  <c r="I185" i="8"/>
  <c r="G185" i="8"/>
  <c r="G162" i="8"/>
  <c r="P162" i="8" s="1"/>
  <c r="G59" i="8"/>
  <c r="P218" i="8"/>
  <c r="J59" i="8"/>
  <c r="E59" i="8"/>
  <c r="P211" i="8"/>
  <c r="F219" i="8"/>
  <c r="I219" i="8"/>
  <c r="P111" i="8"/>
  <c r="K219" i="8"/>
  <c r="P85" i="8"/>
  <c r="L219" i="8"/>
  <c r="P34" i="8"/>
  <c r="P137" i="8"/>
  <c r="P210" i="8"/>
  <c r="M219" i="8"/>
  <c r="O219" i="8"/>
  <c r="P185" i="8" l="1"/>
  <c r="G219" i="8"/>
  <c r="J219" i="8"/>
  <c r="S220" i="8" s="1"/>
  <c r="P59" i="8"/>
  <c r="E219" i="8"/>
  <c r="S219" i="8" l="1"/>
  <c r="P219" i="8"/>
  <c r="K223"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遠藤　正幸</author>
  </authors>
  <commentList>
    <comment ref="C40" authorId="0" shapeId="0" xr:uid="{00000000-0006-0000-0100-000001000000}">
      <text>
        <r>
          <rPr>
            <b/>
            <sz val="9"/>
            <color indexed="81"/>
            <rFont val="MS P ゴシック"/>
            <family val="3"/>
            <charset val="128"/>
          </rPr>
          <t>実績が出てないため予測値</t>
        </r>
        <r>
          <rPr>
            <sz val="9"/>
            <color indexed="81"/>
            <rFont val="MS P ゴシック"/>
            <family val="3"/>
            <charset val="128"/>
          </rPr>
          <t xml:space="preserve">
</t>
        </r>
      </text>
    </comment>
  </commentList>
</comments>
</file>

<file path=xl/sharedStrings.xml><?xml version="1.0" encoding="utf-8"?>
<sst xmlns="http://schemas.openxmlformats.org/spreadsheetml/2006/main" count="887" uniqueCount="195">
  <si>
    <t>～</t>
    <phoneticPr fontId="7"/>
  </si>
  <si>
    <t>指定項目：予定値</t>
    <rPh sb="0" eb="2">
      <t>シテイ</t>
    </rPh>
    <rPh sb="2" eb="4">
      <t>コウモク</t>
    </rPh>
    <rPh sb="5" eb="7">
      <t>ヨテイ</t>
    </rPh>
    <rPh sb="7" eb="8">
      <t>チ</t>
    </rPh>
    <phoneticPr fontId="27"/>
  </si>
  <si>
    <t>算定要領</t>
    <rPh sb="0" eb="2">
      <t>サンテイ</t>
    </rPh>
    <rPh sb="2" eb="4">
      <t>ヨウリョウ</t>
    </rPh>
    <phoneticPr fontId="27"/>
  </si>
  <si>
    <t>合計</t>
    <rPh sb="0" eb="2">
      <t>ゴウケイ</t>
    </rPh>
    <phoneticPr fontId="27"/>
  </si>
  <si>
    <t>a</t>
    <phoneticPr fontId="27"/>
  </si>
  <si>
    <t>b</t>
    <phoneticPr fontId="27"/>
  </si>
  <si>
    <t>c</t>
    <phoneticPr fontId="27"/>
  </si>
  <si>
    <t>d</t>
    <phoneticPr fontId="27"/>
  </si>
  <si>
    <t>使用電力料金の算定区分</t>
    <rPh sb="0" eb="2">
      <t>シヨウ</t>
    </rPh>
    <rPh sb="2" eb="4">
      <t>デンリョク</t>
    </rPh>
    <rPh sb="4" eb="6">
      <t>リョウキン</t>
    </rPh>
    <rPh sb="7" eb="9">
      <t>サンテイ</t>
    </rPh>
    <rPh sb="9" eb="11">
      <t>クブン</t>
    </rPh>
    <phoneticPr fontId="27"/>
  </si>
  <si>
    <t>使用電力料金の算定明細</t>
    <rPh sb="0" eb="2">
      <t>シヨウ</t>
    </rPh>
    <rPh sb="2" eb="4">
      <t>デンリョク</t>
    </rPh>
    <rPh sb="4" eb="6">
      <t>リョウキン</t>
    </rPh>
    <rPh sb="7" eb="9">
      <t>サンテイ</t>
    </rPh>
    <rPh sb="9" eb="11">
      <t>メイサイ</t>
    </rPh>
    <phoneticPr fontId="27"/>
  </si>
  <si>
    <t>３月</t>
    <rPh sb="1" eb="2">
      <t>ガツ</t>
    </rPh>
    <phoneticPr fontId="7"/>
  </si>
  <si>
    <t>備考</t>
    <rPh sb="0" eb="2">
      <t>ビコウ</t>
    </rPh>
    <phoneticPr fontId="27"/>
  </si>
  <si>
    <t>e</t>
    <phoneticPr fontId="27"/>
  </si>
  <si>
    <t>f</t>
    <phoneticPr fontId="27"/>
  </si>
  <si>
    <t>h=d*右欄単価</t>
    <phoneticPr fontId="27"/>
  </si>
  <si>
    <t>i=e*右欄単価</t>
    <phoneticPr fontId="27"/>
  </si>
  <si>
    <t>ピーク使用量 (kWh)</t>
    <rPh sb="3" eb="5">
      <t>シヨウ</t>
    </rPh>
    <rPh sb="5" eb="6">
      <t>リョウ</t>
    </rPh>
    <phoneticPr fontId="27"/>
  </si>
  <si>
    <t>昼間使用量 (kWh)</t>
    <phoneticPr fontId="27"/>
  </si>
  <si>
    <t>夜間使用量 (kWh)</t>
    <phoneticPr fontId="27"/>
  </si>
  <si>
    <t>基本料金 (円)</t>
    <rPh sb="6" eb="7">
      <t>エン</t>
    </rPh>
    <phoneticPr fontId="27"/>
  </si>
  <si>
    <t>ピーク料金 (円)</t>
    <phoneticPr fontId="27"/>
  </si>
  <si>
    <t>夜間料金 (円)</t>
    <phoneticPr fontId="27"/>
  </si>
  <si>
    <t>使用電力料 (円)</t>
    <rPh sb="0" eb="2">
      <t>シヨウ</t>
    </rPh>
    <rPh sb="2" eb="4">
      <t>デンリョク</t>
    </rPh>
    <rPh sb="4" eb="5">
      <t>リョウ</t>
    </rPh>
    <rPh sb="7" eb="8">
      <t>エン</t>
    </rPh>
    <phoneticPr fontId="27"/>
  </si>
  <si>
    <t>予定使用電力量 ※(kWh)</t>
    <rPh sb="0" eb="2">
      <t>ヨテイ</t>
    </rPh>
    <rPh sb="2" eb="4">
      <t>シヨウ</t>
    </rPh>
    <rPh sb="4" eb="6">
      <t>デンリョク</t>
    </rPh>
    <rPh sb="6" eb="7">
      <t>リョウ</t>
    </rPh>
    <phoneticPr fontId="27"/>
  </si>
  <si>
    <t>予定使用電力量 (kWh)</t>
    <rPh sb="0" eb="2">
      <t>ヨテイ</t>
    </rPh>
    <rPh sb="2" eb="4">
      <t>シヨウ</t>
    </rPh>
    <rPh sb="4" eb="6">
      <t>デンリョク</t>
    </rPh>
    <rPh sb="6" eb="7">
      <t>リョウ</t>
    </rPh>
    <phoneticPr fontId="27"/>
  </si>
  <si>
    <t>予定契約電力 (kW)</t>
    <rPh sb="0" eb="2">
      <t>ヨテイ</t>
    </rPh>
    <rPh sb="2" eb="4">
      <t>ケイヤク</t>
    </rPh>
    <rPh sb="4" eb="6">
      <t>デンリョク</t>
    </rPh>
    <phoneticPr fontId="27"/>
  </si>
  <si>
    <t>年月</t>
    <rPh sb="0" eb="1">
      <t>ネン</t>
    </rPh>
    <rPh sb="1" eb="2">
      <t>ガツ</t>
    </rPh>
    <phoneticPr fontId="27"/>
  </si>
  <si>
    <t>単価入力欄(少数2位まで)</t>
    <rPh sb="0" eb="2">
      <t>タンカ</t>
    </rPh>
    <rPh sb="2" eb="4">
      <t>ニュウリョク</t>
    </rPh>
    <rPh sb="4" eb="5">
      <t>ラン</t>
    </rPh>
    <rPh sb="6" eb="8">
      <t>ショウスウ</t>
    </rPh>
    <rPh sb="9" eb="10">
      <t>イ</t>
    </rPh>
    <phoneticPr fontId="27"/>
  </si>
  <si>
    <t>※1　g=b*右欄単価*（1.85-c/100)【少数第3位以下切り捨て】</t>
    <phoneticPr fontId="7"/>
  </si>
  <si>
    <t>夏季料金 (円)</t>
    <rPh sb="0" eb="2">
      <t>カキ</t>
    </rPh>
    <phoneticPr fontId="27"/>
  </si>
  <si>
    <t>その他季料金 (円)</t>
    <rPh sb="2" eb="3">
      <t>タ</t>
    </rPh>
    <rPh sb="3" eb="4">
      <t>キ</t>
    </rPh>
    <rPh sb="4" eb="6">
      <t>リョウキン</t>
    </rPh>
    <phoneticPr fontId="27"/>
  </si>
  <si>
    <t>ｊ=e*右欄単価</t>
    <phoneticPr fontId="27"/>
  </si>
  <si>
    <t>k=f*右欄単価</t>
    <phoneticPr fontId="27"/>
  </si>
  <si>
    <t>設備容量：</t>
    <rPh sb="0" eb="2">
      <t>セツビ</t>
    </rPh>
    <rPh sb="2" eb="4">
      <t>ヨウリョウ</t>
    </rPh>
    <phoneticPr fontId="7"/>
  </si>
  <si>
    <t>契約電力(予定)：</t>
    <rPh sb="0" eb="2">
      <t>ケイヤク</t>
    </rPh>
    <rPh sb="2" eb="4">
      <t>デンリョク</t>
    </rPh>
    <rPh sb="5" eb="7">
      <t>ヨテイ</t>
    </rPh>
    <phoneticPr fontId="7"/>
  </si>
  <si>
    <t>非常用自家発電設備：</t>
    <rPh sb="0" eb="3">
      <t>ヒジョウヨウ</t>
    </rPh>
    <rPh sb="3" eb="5">
      <t>ジカ</t>
    </rPh>
    <rPh sb="5" eb="7">
      <t>ハツデン</t>
    </rPh>
    <rPh sb="7" eb="9">
      <t>セツビ</t>
    </rPh>
    <phoneticPr fontId="7"/>
  </si>
  <si>
    <t>常用自家発電設備：</t>
    <rPh sb="0" eb="2">
      <t>ジョウヨウ</t>
    </rPh>
    <rPh sb="2" eb="4">
      <t>ジカ</t>
    </rPh>
    <rPh sb="4" eb="6">
      <t>ハツデン</t>
    </rPh>
    <rPh sb="6" eb="8">
      <t>セツビ</t>
    </rPh>
    <phoneticPr fontId="7"/>
  </si>
  <si>
    <t>最大需要電力 (kW)</t>
    <rPh sb="0" eb="2">
      <t>サイダイ</t>
    </rPh>
    <rPh sb="2" eb="4">
      <t>ジュヨウ</t>
    </rPh>
    <rPh sb="4" eb="6">
      <t>デンリョク</t>
    </rPh>
    <phoneticPr fontId="27"/>
  </si>
  <si>
    <t>負荷率 (%)</t>
    <rPh sb="0" eb="2">
      <t>フカ</t>
    </rPh>
    <rPh sb="2" eb="3">
      <t>リツ</t>
    </rPh>
    <phoneticPr fontId="27"/>
  </si>
  <si>
    <t>g ※1</t>
    <phoneticPr fontId="7"/>
  </si>
  <si>
    <t>4～9月</t>
    <rPh sb="3" eb="4">
      <t>ガツ</t>
    </rPh>
    <phoneticPr fontId="7"/>
  </si>
  <si>
    <t>使用電力料合計 (円)　①</t>
    <rPh sb="0" eb="2">
      <t>シヨウ</t>
    </rPh>
    <rPh sb="2" eb="4">
      <t>デンリョク</t>
    </rPh>
    <rPh sb="4" eb="5">
      <t>リョウ</t>
    </rPh>
    <rPh sb="5" eb="6">
      <t>ゴウ</t>
    </rPh>
    <rPh sb="6" eb="7">
      <t>ケイ</t>
    </rPh>
    <rPh sb="9" eb="10">
      <t>エン</t>
    </rPh>
    <phoneticPr fontId="27"/>
  </si>
  <si>
    <t>（ 契約期間 使用電力料合計 ）</t>
    <rPh sb="2" eb="4">
      <t>ケイヤク</t>
    </rPh>
    <rPh sb="4" eb="6">
      <t>キカン</t>
    </rPh>
    <rPh sb="7" eb="9">
      <t>シヨウ</t>
    </rPh>
    <rPh sb="9" eb="11">
      <t>デンリョク</t>
    </rPh>
    <rPh sb="11" eb="12">
      <t>リョウ</t>
    </rPh>
    <rPh sb="12" eb="14">
      <t>ゴウケイ</t>
    </rPh>
    <phoneticPr fontId="27"/>
  </si>
  <si>
    <t>・昼間時間とは8時から22時までとし，ピーク時間及び休日等(※1)の該当する時間を除く。</t>
    <rPh sb="24" eb="25">
      <t>オヨ</t>
    </rPh>
    <rPh sb="26" eb="28">
      <t>キュウジツ</t>
    </rPh>
    <rPh sb="28" eb="29">
      <t>トウ</t>
    </rPh>
    <rPh sb="34" eb="36">
      <t>ガイトウ</t>
    </rPh>
    <rPh sb="38" eb="40">
      <t>ジカン</t>
    </rPh>
    <rPh sb="41" eb="42">
      <t>ノゾ</t>
    </rPh>
    <phoneticPr fontId="7"/>
  </si>
  <si>
    <t>※1　休日等とは，日曜日，「国民の祝日に関する法律」に規定する休日，1月2日，1月3日，1月4日，</t>
    <rPh sb="3" eb="5">
      <t>キュウジツ</t>
    </rPh>
    <rPh sb="5" eb="6">
      <t>トウ</t>
    </rPh>
    <rPh sb="9" eb="12">
      <t>ニチヨウビ</t>
    </rPh>
    <rPh sb="14" eb="16">
      <t>コクミン</t>
    </rPh>
    <rPh sb="17" eb="19">
      <t>シュクジツ</t>
    </rPh>
    <rPh sb="20" eb="21">
      <t>カン</t>
    </rPh>
    <rPh sb="23" eb="25">
      <t>ホウリツ</t>
    </rPh>
    <rPh sb="27" eb="29">
      <t>キテイ</t>
    </rPh>
    <rPh sb="31" eb="33">
      <t>キュウジツ</t>
    </rPh>
    <rPh sb="35" eb="36">
      <t>ガツ</t>
    </rPh>
    <rPh sb="37" eb="38">
      <t>ニチ</t>
    </rPh>
    <rPh sb="40" eb="41">
      <t>ガツ</t>
    </rPh>
    <rPh sb="42" eb="43">
      <t>ニチ</t>
    </rPh>
    <rPh sb="45" eb="46">
      <t>ガツ</t>
    </rPh>
    <rPh sb="47" eb="48">
      <t>ニチ</t>
    </rPh>
    <phoneticPr fontId="7"/>
  </si>
  <si>
    <t>　　　4月30日，5月1日，5月2日，12月29日，12月30日 及び 12月31日 をいう。</t>
    <rPh sb="4" eb="5">
      <t>ガツ</t>
    </rPh>
    <rPh sb="7" eb="8">
      <t>ニチ</t>
    </rPh>
    <rPh sb="10" eb="11">
      <t>ガツ</t>
    </rPh>
    <rPh sb="12" eb="13">
      <t>ニチ</t>
    </rPh>
    <rPh sb="15" eb="16">
      <t>ガツ</t>
    </rPh>
    <rPh sb="17" eb="18">
      <t>ニチ</t>
    </rPh>
    <rPh sb="21" eb="22">
      <t>ガツ</t>
    </rPh>
    <rPh sb="24" eb="25">
      <t>ニチ</t>
    </rPh>
    <rPh sb="28" eb="29">
      <t>ガツ</t>
    </rPh>
    <rPh sb="31" eb="32">
      <t>ニチ</t>
    </rPh>
    <rPh sb="33" eb="34">
      <t>オヨ</t>
    </rPh>
    <rPh sb="38" eb="39">
      <t>ガツ</t>
    </rPh>
    <rPh sb="41" eb="42">
      <t>ニチ</t>
    </rPh>
    <phoneticPr fontId="7"/>
  </si>
  <si>
    <t>契約電力(予定) (kW)</t>
    <rPh sb="0" eb="2">
      <t>ケイヤク</t>
    </rPh>
    <rPh sb="2" eb="4">
      <t>デンリョク</t>
    </rPh>
    <rPh sb="5" eb="7">
      <t>ヨテイ</t>
    </rPh>
    <phoneticPr fontId="27"/>
  </si>
  <si>
    <t>契約電力(実績) (kW)</t>
    <rPh sb="5" eb="7">
      <t>ジッセキ</t>
    </rPh>
    <phoneticPr fontId="7"/>
  </si>
  <si>
    <t>力率(予定) (％)</t>
    <rPh sb="0" eb="2">
      <t>リキリツ</t>
    </rPh>
    <rPh sb="3" eb="5">
      <t>ヨテイ</t>
    </rPh>
    <phoneticPr fontId="27"/>
  </si>
  <si>
    <t>力率(実績) (％)</t>
    <rPh sb="0" eb="2">
      <t>リキリツ</t>
    </rPh>
    <rPh sb="3" eb="5">
      <t>ジッセキ</t>
    </rPh>
    <phoneticPr fontId="27"/>
  </si>
  <si>
    <t>入札金額積算内訳書</t>
    <phoneticPr fontId="27"/>
  </si>
  <si>
    <t>入札金額積算内訳書</t>
    <phoneticPr fontId="27"/>
  </si>
  <si>
    <t>宮床取水ポンプ場</t>
  </si>
  <si>
    <t>施設番号</t>
    <rPh sb="0" eb="2">
      <t>シセツ</t>
    </rPh>
    <rPh sb="2" eb="4">
      <t>バンゴウ</t>
    </rPh>
    <phoneticPr fontId="7"/>
  </si>
  <si>
    <t>（電力需給契約書　明細）</t>
    <rPh sb="1" eb="3">
      <t>デンリョク</t>
    </rPh>
    <rPh sb="3" eb="5">
      <t>ジュキュウ</t>
    </rPh>
    <rPh sb="5" eb="8">
      <t>ケイヤクショ</t>
    </rPh>
    <rPh sb="9" eb="11">
      <t>メイサイ</t>
    </rPh>
    <phoneticPr fontId="7"/>
  </si>
  <si>
    <t>件 名 ：</t>
    <rPh sb="0" eb="1">
      <t>ケン</t>
    </rPh>
    <rPh sb="2" eb="3">
      <t>メイ</t>
    </rPh>
    <phoneticPr fontId="7"/>
  </si>
  <si>
    <t>電力料金単価（円／ｋＷｈ）</t>
    <rPh sb="0" eb="2">
      <t>デンリョク</t>
    </rPh>
    <rPh sb="2" eb="4">
      <t>リョウキン</t>
    </rPh>
    <rPh sb="4" eb="6">
      <t>タンカ</t>
    </rPh>
    <phoneticPr fontId="7"/>
  </si>
  <si>
    <t>基本料金単価（円／ｋＷ）※契約電力１ヶ月当たり</t>
    <rPh sb="0" eb="2">
      <t>キホン</t>
    </rPh>
    <rPh sb="2" eb="4">
      <t>リョウキン</t>
    </rPh>
    <rPh sb="4" eb="6">
      <t>タンカ</t>
    </rPh>
    <rPh sb="13" eb="15">
      <t>ケイヤク</t>
    </rPh>
    <rPh sb="15" eb="17">
      <t>デンリョク</t>
    </rPh>
    <rPh sb="19" eb="20">
      <t>ゲツ</t>
    </rPh>
    <rPh sb="20" eb="21">
      <t>ア</t>
    </rPh>
    <phoneticPr fontId="7"/>
  </si>
  <si>
    <t>円／ｋW</t>
    <rPh sb="0" eb="1">
      <t>エン</t>
    </rPh>
    <phoneticPr fontId="7"/>
  </si>
  <si>
    <t>円／ｋＷｈ</t>
    <phoneticPr fontId="7"/>
  </si>
  <si>
    <t>ピーク</t>
    <phoneticPr fontId="7"/>
  </si>
  <si>
    <t>夜間</t>
    <rPh sb="0" eb="2">
      <t>ヤカン</t>
    </rPh>
    <phoneticPr fontId="7"/>
  </si>
  <si>
    <t>その他季</t>
    <rPh sb="2" eb="3">
      <t>タ</t>
    </rPh>
    <rPh sb="3" eb="4">
      <t>キ</t>
    </rPh>
    <phoneticPr fontId="7"/>
  </si>
  <si>
    <t>夏季</t>
    <rPh sb="0" eb="1">
      <t>ナツ</t>
    </rPh>
    <rPh sb="1" eb="2">
      <t>キ</t>
    </rPh>
    <phoneticPr fontId="7"/>
  </si>
  <si>
    <t>施設名称（所在地）／ 契約単価 ／割引率</t>
    <rPh sb="0" eb="2">
      <t>シセツ</t>
    </rPh>
    <rPh sb="2" eb="4">
      <t>メイショウ</t>
    </rPh>
    <rPh sb="5" eb="8">
      <t>ショザイチ</t>
    </rPh>
    <rPh sb="11" eb="13">
      <t>ケイヤク</t>
    </rPh>
    <rPh sb="13" eb="15">
      <t>タンカ</t>
    </rPh>
    <rPh sb="17" eb="19">
      <t>ワリビキ</t>
    </rPh>
    <rPh sb="19" eb="20">
      <t>リツ</t>
    </rPh>
    <phoneticPr fontId="7"/>
  </si>
  <si>
    <t>L=b*右欄単価</t>
    <phoneticPr fontId="27"/>
  </si>
  <si>
    <t>Σ(g～k)-L 【整数止】</t>
    <rPh sb="10" eb="12">
      <t>セイスウ</t>
    </rPh>
    <rPh sb="12" eb="13">
      <t>ト</t>
    </rPh>
    <phoneticPr fontId="27"/>
  </si>
  <si>
    <t xml:space="preserve"> 円　《 入 札 書 記 載 額 》</t>
    <rPh sb="1" eb="2">
      <t>エン</t>
    </rPh>
    <rPh sb="5" eb="6">
      <t>イリ</t>
    </rPh>
    <rPh sb="7" eb="8">
      <t>サツ</t>
    </rPh>
    <rPh sb="9" eb="10">
      <t>ショ</t>
    </rPh>
    <rPh sb="11" eb="12">
      <t>キ</t>
    </rPh>
    <rPh sb="13" eb="14">
      <t>ミツル</t>
    </rPh>
    <rPh sb="15" eb="16">
      <t>ガク</t>
    </rPh>
    <phoneticPr fontId="7"/>
  </si>
  <si>
    <t>（ 特記仕様書 別紙 ）</t>
    <rPh sb="2" eb="4">
      <t>トッキ</t>
    </rPh>
    <rPh sb="4" eb="7">
      <t>シヨウショ</t>
    </rPh>
    <rPh sb="8" eb="10">
      <t>ベッシ</t>
    </rPh>
    <phoneticPr fontId="7"/>
  </si>
  <si>
    <t>実績使用電力量 及び 予定使用電力量</t>
    <rPh sb="0" eb="2">
      <t>ジッセキ</t>
    </rPh>
    <rPh sb="2" eb="4">
      <t>シヨウ</t>
    </rPh>
    <rPh sb="4" eb="6">
      <t>デンリョク</t>
    </rPh>
    <rPh sb="6" eb="7">
      <t>リョウ</t>
    </rPh>
    <rPh sb="8" eb="9">
      <t>オヨ</t>
    </rPh>
    <rPh sb="11" eb="13">
      <t>ヨテイ</t>
    </rPh>
    <rPh sb="13" eb="15">
      <t>シヨウ</t>
    </rPh>
    <rPh sb="15" eb="17">
      <t>デンリョク</t>
    </rPh>
    <rPh sb="17" eb="18">
      <t>リョウ</t>
    </rPh>
    <phoneticPr fontId="7"/>
  </si>
  <si>
    <t>予定使用電力量 (kWh)</t>
    <rPh sb="0" eb="2">
      <t>ヨテイ</t>
    </rPh>
    <rPh sb="2" eb="4">
      <t>シヨウ</t>
    </rPh>
    <rPh sb="4" eb="6">
      <t>デンリョク</t>
    </rPh>
    <rPh sb="6" eb="7">
      <t>リョウ</t>
    </rPh>
    <phoneticPr fontId="7"/>
  </si>
  <si>
    <t>令和3年度</t>
    <rPh sb="0" eb="2">
      <t>レイワ</t>
    </rPh>
    <rPh sb="3" eb="5">
      <t>ネンド</t>
    </rPh>
    <phoneticPr fontId="7"/>
  </si>
  <si>
    <t>令和4年度</t>
    <rPh sb="0" eb="2">
      <t>レイワ</t>
    </rPh>
    <rPh sb="3" eb="5">
      <t>ネンド</t>
    </rPh>
    <phoneticPr fontId="7"/>
  </si>
  <si>
    <t>4月</t>
    <rPh sb="1" eb="2">
      <t>ガツ</t>
    </rPh>
    <phoneticPr fontId="7"/>
  </si>
  <si>
    <t>5月</t>
    <rPh sb="1" eb="2">
      <t>ガツ</t>
    </rPh>
    <phoneticPr fontId="7"/>
  </si>
  <si>
    <t>6月</t>
  </si>
  <si>
    <t>7月</t>
  </si>
  <si>
    <t>8月</t>
  </si>
  <si>
    <t>9月</t>
  </si>
  <si>
    <t>10月</t>
  </si>
  <si>
    <t>11月</t>
  </si>
  <si>
    <t>12月</t>
  </si>
  <si>
    <t>1月</t>
  </si>
  <si>
    <t>2月</t>
  </si>
  <si>
    <t>3月</t>
  </si>
  <si>
    <t>合計</t>
    <rPh sb="0" eb="2">
      <t>ゴウケイ</t>
    </rPh>
    <phoneticPr fontId="7"/>
  </si>
  <si>
    <t>件 名 ：</t>
    <rPh sb="0" eb="1">
      <t>ケン</t>
    </rPh>
    <rPh sb="2" eb="3">
      <t>ナ</t>
    </rPh>
    <phoneticPr fontId="7"/>
  </si>
  <si>
    <t>夏季使用量 (kWh)</t>
    <rPh sb="0" eb="2">
      <t>カキ</t>
    </rPh>
    <phoneticPr fontId="27"/>
  </si>
  <si>
    <t>その他季使用量 (kWh)</t>
    <rPh sb="2" eb="3">
      <t>タ</t>
    </rPh>
    <rPh sb="3" eb="4">
      <t>キ</t>
    </rPh>
    <rPh sb="4" eb="7">
      <t>シヨウリョウ</t>
    </rPh>
    <phoneticPr fontId="27"/>
  </si>
  <si>
    <t>f ※1</t>
    <phoneticPr fontId="7"/>
  </si>
  <si>
    <t>※1　f=b*右欄単価*（1.85-c/100)【少数第3位以下切り捨て】</t>
    <phoneticPr fontId="7"/>
  </si>
  <si>
    <t>I=b*右欄単価</t>
    <phoneticPr fontId="27"/>
  </si>
  <si>
    <t>g=d*右欄単価</t>
    <phoneticPr fontId="27"/>
  </si>
  <si>
    <t>h=e*右欄単価</t>
    <phoneticPr fontId="27"/>
  </si>
  <si>
    <t>Σ(f～h)-I 【整数止】</t>
    <rPh sb="10" eb="12">
      <t>セイスウ</t>
    </rPh>
    <rPh sb="12" eb="13">
      <t>ト</t>
    </rPh>
    <phoneticPr fontId="27"/>
  </si>
  <si>
    <t>（小数点以下を四捨五入）</t>
    <rPh sb="1" eb="3">
      <t>ショウスウ</t>
    </rPh>
    <rPh sb="4" eb="6">
      <t>イカ</t>
    </rPh>
    <rPh sb="7" eb="11">
      <t>シシャゴニュウ</t>
    </rPh>
    <phoneticPr fontId="27"/>
  </si>
  <si>
    <t>＝</t>
    <phoneticPr fontId="27"/>
  </si>
  <si>
    <t>(税込み)</t>
    <rPh sb="1" eb="3">
      <t>ゼイコ</t>
    </rPh>
    <phoneticPr fontId="7"/>
  </si>
  <si>
    <t>割引額 (円)</t>
    <rPh sb="0" eb="2">
      <t>ワリビキ</t>
    </rPh>
    <rPh sb="2" eb="3">
      <t>ガク</t>
    </rPh>
    <phoneticPr fontId="27"/>
  </si>
  <si>
    <t>割引額</t>
    <rPh sb="0" eb="2">
      <t>ワリビキ</t>
    </rPh>
    <rPh sb="2" eb="3">
      <t>ガク</t>
    </rPh>
    <phoneticPr fontId="7"/>
  </si>
  <si>
    <t>自動検針装置 設置状況：</t>
    <rPh sb="7" eb="9">
      <t>セッチ</t>
    </rPh>
    <rPh sb="9" eb="11">
      <t>ジョウキョウ</t>
    </rPh>
    <phoneticPr fontId="7"/>
  </si>
  <si>
    <t>仙台市水道局浄水施設電力需給</t>
    <rPh sb="0" eb="2">
      <t>センダイ</t>
    </rPh>
    <rPh sb="2" eb="3">
      <t>シ</t>
    </rPh>
    <rPh sb="3" eb="5">
      <t>スイドウ</t>
    </rPh>
    <rPh sb="5" eb="6">
      <t>キョク</t>
    </rPh>
    <rPh sb="6" eb="10">
      <t>ジョウスイシセツ</t>
    </rPh>
    <rPh sb="10" eb="12">
      <t>デンリョク</t>
    </rPh>
    <rPh sb="12" eb="14">
      <t>ジュキュウ</t>
    </rPh>
    <phoneticPr fontId="7"/>
  </si>
  <si>
    <t>【１／５】</t>
    <phoneticPr fontId="7"/>
  </si>
  <si>
    <t>【２／５】</t>
    <phoneticPr fontId="7"/>
  </si>
  <si>
    <t>【３／５】</t>
    <phoneticPr fontId="7"/>
  </si>
  <si>
    <t>【４／５】</t>
    <phoneticPr fontId="7"/>
  </si>
  <si>
    <t>【５／５】</t>
    <phoneticPr fontId="7"/>
  </si>
  <si>
    <t>１０月</t>
    <rPh sb="2" eb="3">
      <t>ガツ</t>
    </rPh>
    <phoneticPr fontId="7"/>
  </si>
  <si>
    <t>１１月</t>
    <phoneticPr fontId="7"/>
  </si>
  <si>
    <t>１２月</t>
    <phoneticPr fontId="7"/>
  </si>
  <si>
    <t>１月</t>
    <phoneticPr fontId="7"/>
  </si>
  <si>
    <t>２月</t>
    <phoneticPr fontId="7"/>
  </si>
  <si>
    <t>４月</t>
    <phoneticPr fontId="7"/>
  </si>
  <si>
    <t>５月</t>
    <phoneticPr fontId="7"/>
  </si>
  <si>
    <t>６月</t>
    <phoneticPr fontId="7"/>
  </si>
  <si>
    <t>７月</t>
    <rPh sb="1" eb="2">
      <t>ガツ</t>
    </rPh>
    <phoneticPr fontId="7"/>
  </si>
  <si>
    <t>８月</t>
    <rPh sb="1" eb="2">
      <t>ガツ</t>
    </rPh>
    <phoneticPr fontId="7"/>
  </si>
  <si>
    <t>９月</t>
    <rPh sb="1" eb="2">
      <t>ガツ</t>
    </rPh>
    <phoneticPr fontId="7"/>
  </si>
  <si>
    <t>実績使用電力量（KWh）</t>
    <rPh sb="0" eb="2">
      <t>ジッセキ</t>
    </rPh>
    <rPh sb="2" eb="4">
      <t>シヨウ</t>
    </rPh>
    <rPh sb="4" eb="6">
      <t>デンリョク</t>
    </rPh>
    <rPh sb="6" eb="7">
      <t>リョウ</t>
    </rPh>
    <phoneticPr fontId="7"/>
  </si>
  <si>
    <t>令和6年度</t>
    <rPh sb="0" eb="2">
      <t>レイワ</t>
    </rPh>
    <rPh sb="3" eb="5">
      <t>ネンド</t>
    </rPh>
    <phoneticPr fontId="7"/>
  </si>
  <si>
    <t>12ヶ月</t>
    <rPh sb="3" eb="4">
      <t>ゲツ</t>
    </rPh>
    <phoneticPr fontId="7"/>
  </si>
  <si>
    <t>2022.4月
～2023.3月
実績</t>
    <rPh sb="6" eb="7">
      <t>ガツ</t>
    </rPh>
    <rPh sb="15" eb="16">
      <t>ガツ</t>
    </rPh>
    <rPh sb="17" eb="19">
      <t>ジッセキ</t>
    </rPh>
    <phoneticPr fontId="7"/>
  </si>
  <si>
    <t>令和３年度実績</t>
    <rPh sb="0" eb="2">
      <t>レイワ</t>
    </rPh>
    <rPh sb="3" eb="4">
      <t>ネン</t>
    </rPh>
    <rPh sb="5" eb="7">
      <t>ジッセキ</t>
    </rPh>
    <phoneticPr fontId="27"/>
  </si>
  <si>
    <t>福岡取水場</t>
  </si>
  <si>
    <t>茂庭浄水場</t>
    <rPh sb="0" eb="5">
      <t>モニワジョウスイジョウ</t>
    </rPh>
    <phoneticPr fontId="7"/>
  </si>
  <si>
    <t>仙台市太白区茂庭字上ノ原山128</t>
    <phoneticPr fontId="7"/>
  </si>
  <si>
    <t>契約種別：高圧季節別時間帯別電力S</t>
  </si>
  <si>
    <t>契約種別：高圧季節別時間帯別電力S</t>
    <phoneticPr fontId="7"/>
  </si>
  <si>
    <t>無し</t>
  </si>
  <si>
    <t>無し</t>
    <phoneticPr fontId="7"/>
  </si>
  <si>
    <t>国見浄水場</t>
    <rPh sb="0" eb="5">
      <t>クニミジョウスイジョウ</t>
    </rPh>
    <phoneticPr fontId="7"/>
  </si>
  <si>
    <t>仙台市青葉区国見6丁目51-1</t>
    <phoneticPr fontId="7"/>
  </si>
  <si>
    <t>国見浄水場排水処理棟</t>
    <phoneticPr fontId="7"/>
  </si>
  <si>
    <t>仙台市青葉区国見6丁目12</t>
    <phoneticPr fontId="7"/>
  </si>
  <si>
    <t>中原浄水場</t>
    <phoneticPr fontId="7"/>
  </si>
  <si>
    <t>仙台市青葉区芋沢字中原24</t>
    <phoneticPr fontId="7"/>
  </si>
  <si>
    <t>福岡浄水場</t>
    <phoneticPr fontId="7"/>
  </si>
  <si>
    <t>仙台市泉区福岡字台103-2</t>
    <phoneticPr fontId="7"/>
  </si>
  <si>
    <t>仙台市泉区福岡字北泉30</t>
  </si>
  <si>
    <t>黒川郡大和町宮床字摺萩195-1</t>
  </si>
  <si>
    <t>中原第二補充貯水池</t>
  </si>
  <si>
    <t>仙台市青葉区芋沢字中山下地内</t>
  </si>
  <si>
    <t>契約種別：高圧電力S</t>
  </si>
  <si>
    <t>中原第二補充貯水池 　( 仙台市青葉区芋沢字中山下地内 )</t>
  </si>
  <si>
    <t>宮床取水ポンプ場 　( 黒川郡大和町宮床字摺萩195-1 )</t>
  </si>
  <si>
    <t>福岡取水場 　( 仙台市泉区福岡字北泉30 )</t>
  </si>
  <si>
    <t>福岡浄水場 　( 仙台市泉区福岡字台103-2 )</t>
  </si>
  <si>
    <t>中原浄水場 　( 仙台市青葉区芋沢字中原24 )</t>
  </si>
  <si>
    <t>国見浄水場排水処理棟 　( 仙台市青葉区国見6丁目12 )</t>
  </si>
  <si>
    <t>国見浄水場 　( 仙台市青葉区国見6丁目51-1 )</t>
  </si>
  <si>
    <t>茂庭浄水場 　( 仙台市太白区茂庭字上ノ原山128 )</t>
  </si>
  <si>
    <t>仙台市水道局浄水施設電力需給</t>
  </si>
  <si>
    <t>設計金額 (税込み)</t>
    <rPh sb="0" eb="2">
      <t>セッケイ</t>
    </rPh>
    <rPh sb="2" eb="4">
      <t>キンガク</t>
    </rPh>
    <rPh sb="6" eb="8">
      <t>ゼイコ</t>
    </rPh>
    <phoneticPr fontId="27"/>
  </si>
  <si>
    <t>≪留意事項≫</t>
    <rPh sb="1" eb="3">
      <t>リュウイ</t>
    </rPh>
    <rPh sb="3" eb="5">
      <t>ジコウ</t>
    </rPh>
    <phoneticPr fontId="1"/>
  </si>
  <si>
    <t>・記載する料金単価は，消費税及び地方消費税相当額を含む金額とする。</t>
    <rPh sb="1" eb="3">
      <t>キサイ</t>
    </rPh>
    <rPh sb="5" eb="7">
      <t>リョウキン</t>
    </rPh>
    <rPh sb="7" eb="9">
      <t>タンカ</t>
    </rPh>
    <rPh sb="11" eb="14">
      <t>ショウヒゼイ</t>
    </rPh>
    <rPh sb="14" eb="15">
      <t>オヨ</t>
    </rPh>
    <rPh sb="16" eb="18">
      <t>チホウ</t>
    </rPh>
    <rPh sb="18" eb="21">
      <t>ショウヒゼイ</t>
    </rPh>
    <rPh sb="21" eb="23">
      <t>ソウトウ</t>
    </rPh>
    <rPh sb="23" eb="24">
      <t>ガク</t>
    </rPh>
    <rPh sb="25" eb="26">
      <t>フク</t>
    </rPh>
    <rPh sb="27" eb="29">
      <t>キンガク</t>
    </rPh>
    <phoneticPr fontId="1"/>
  </si>
  <si>
    <t>・夏季とは7月1日から9月30日までとし、その他季とは夏季以外の期間とする。</t>
    <rPh sb="1" eb="3">
      <t>カキ</t>
    </rPh>
    <rPh sb="6" eb="7">
      <t>ガツ</t>
    </rPh>
    <rPh sb="8" eb="9">
      <t>ニチ</t>
    </rPh>
    <rPh sb="12" eb="13">
      <t>ガツ</t>
    </rPh>
    <rPh sb="15" eb="16">
      <t>ニチ</t>
    </rPh>
    <rPh sb="23" eb="24">
      <t>タ</t>
    </rPh>
    <rPh sb="24" eb="25">
      <t>キ</t>
    </rPh>
    <rPh sb="27" eb="29">
      <t>カキ</t>
    </rPh>
    <rPh sb="29" eb="31">
      <t>イガイ</t>
    </rPh>
    <rPh sb="32" eb="34">
      <t>キカン</t>
    </rPh>
    <phoneticPr fontId="1"/>
  </si>
  <si>
    <r>
      <t>・ピーク時間とは，夏季の毎日13時から16時までとし，休日等</t>
    </r>
    <r>
      <rPr>
        <sz val="11"/>
        <rFont val="ＭＳ Ｐゴシック"/>
        <family val="3"/>
        <charset val="128"/>
      </rPr>
      <t>(※1)の該当する時間を除く。</t>
    </r>
    <rPh sb="4" eb="6">
      <t>ジカン</t>
    </rPh>
    <rPh sb="9" eb="11">
      <t>カキ</t>
    </rPh>
    <rPh sb="12" eb="14">
      <t>マイニチ</t>
    </rPh>
    <rPh sb="16" eb="17">
      <t>ジ</t>
    </rPh>
    <rPh sb="21" eb="22">
      <t>ジ</t>
    </rPh>
    <rPh sb="27" eb="29">
      <t>キュウジツ</t>
    </rPh>
    <rPh sb="29" eb="30">
      <t>トウ</t>
    </rPh>
    <rPh sb="35" eb="37">
      <t>ガイトウ</t>
    </rPh>
    <rPh sb="39" eb="41">
      <t>ジカン</t>
    </rPh>
    <rPh sb="42" eb="43">
      <t>ノゾ</t>
    </rPh>
    <phoneticPr fontId="1"/>
  </si>
  <si>
    <t>・夜間時間とは，ピーク時間及び昼間時間以外とする。</t>
    <rPh sb="1" eb="3">
      <t>ヤカン</t>
    </rPh>
    <rPh sb="3" eb="5">
      <t>ジカン</t>
    </rPh>
    <rPh sb="11" eb="13">
      <t>ジカン</t>
    </rPh>
    <rPh sb="13" eb="14">
      <t>オヨ</t>
    </rPh>
    <rPh sb="15" eb="17">
      <t>ヒルマ</t>
    </rPh>
    <rPh sb="17" eb="19">
      <t>ジカン</t>
    </rPh>
    <rPh sb="19" eb="21">
      <t>イガイ</t>
    </rPh>
    <phoneticPr fontId="1"/>
  </si>
  <si>
    <t>・料金単価は，小数点以下第２位まで記入する。</t>
    <rPh sb="1" eb="3">
      <t>リョウキン</t>
    </rPh>
    <rPh sb="3" eb="5">
      <t>タンカ</t>
    </rPh>
    <rPh sb="7" eb="10">
      <t>ショウスウテン</t>
    </rPh>
    <rPh sb="10" eb="12">
      <t>イカ</t>
    </rPh>
    <rPh sb="12" eb="13">
      <t>ダイ</t>
    </rPh>
    <rPh sb="14" eb="15">
      <t>イ</t>
    </rPh>
    <rPh sb="17" eb="19">
      <t>キニュウ</t>
    </rPh>
    <phoneticPr fontId="1"/>
  </si>
  <si>
    <t>・入札において燃料費調整額及び電気事業者による再生可能エネルギー電気の調達に関する特別措置法に基づく賦課金（再エネ賦課金）は考慮しない。</t>
    <rPh sb="1" eb="3">
      <t>ニュウサツ</t>
    </rPh>
    <rPh sb="7" eb="9">
      <t>ネンリョウ</t>
    </rPh>
    <rPh sb="9" eb="10">
      <t>ヒ</t>
    </rPh>
    <rPh sb="10" eb="12">
      <t>チョウセイ</t>
    </rPh>
    <rPh sb="12" eb="13">
      <t>ガク</t>
    </rPh>
    <rPh sb="13" eb="14">
      <t>オヨ</t>
    </rPh>
    <rPh sb="15" eb="17">
      <t>デンキ</t>
    </rPh>
    <rPh sb="17" eb="20">
      <t>ジギョウシャ</t>
    </rPh>
    <rPh sb="23" eb="25">
      <t>サイセイ</t>
    </rPh>
    <rPh sb="25" eb="27">
      <t>カノウ</t>
    </rPh>
    <rPh sb="32" eb="34">
      <t>デンキ</t>
    </rPh>
    <rPh sb="35" eb="37">
      <t>チョウタツ</t>
    </rPh>
    <rPh sb="38" eb="39">
      <t>カン</t>
    </rPh>
    <rPh sb="41" eb="43">
      <t>トクベツ</t>
    </rPh>
    <rPh sb="43" eb="46">
      <t>ソチホウ</t>
    </rPh>
    <rPh sb="47" eb="48">
      <t>モト</t>
    </rPh>
    <rPh sb="50" eb="53">
      <t>フカキン</t>
    </rPh>
    <rPh sb="54" eb="55">
      <t>サイ</t>
    </rPh>
    <rPh sb="57" eb="60">
      <t>フカキン</t>
    </rPh>
    <rPh sb="62" eb="64">
      <t>コウリョ</t>
    </rPh>
    <phoneticPr fontId="1"/>
  </si>
  <si>
    <t>（燃料費調整額及び再エネ賦課金については，電力需給契約書による。）</t>
    <rPh sb="1" eb="3">
      <t>ネンリョウ</t>
    </rPh>
    <rPh sb="3" eb="4">
      <t>ヒ</t>
    </rPh>
    <rPh sb="4" eb="6">
      <t>チョウセイ</t>
    </rPh>
    <rPh sb="6" eb="7">
      <t>ガク</t>
    </rPh>
    <rPh sb="7" eb="8">
      <t>オヨ</t>
    </rPh>
    <rPh sb="9" eb="10">
      <t>サイ</t>
    </rPh>
    <rPh sb="12" eb="15">
      <t>フカキン</t>
    </rPh>
    <rPh sb="21" eb="23">
      <t>デンリョク</t>
    </rPh>
    <rPh sb="23" eb="25">
      <t>ジュキュウ</t>
    </rPh>
    <rPh sb="25" eb="27">
      <t>ケイヤク</t>
    </rPh>
    <rPh sb="27" eb="28">
      <t>ショ</t>
    </rPh>
    <phoneticPr fontId="1"/>
  </si>
  <si>
    <t>・入札において内訳書の提出がない者は、入札に参加できない。</t>
    <rPh sb="1" eb="3">
      <t>ニュウサツ</t>
    </rPh>
    <rPh sb="7" eb="10">
      <t>ウチワケショ</t>
    </rPh>
    <rPh sb="11" eb="13">
      <t>テイシュツ</t>
    </rPh>
    <rPh sb="16" eb="17">
      <t>モノ</t>
    </rPh>
    <rPh sb="19" eb="21">
      <t>ニュウサツ</t>
    </rPh>
    <rPh sb="22" eb="24">
      <t>サンカ</t>
    </rPh>
    <phoneticPr fontId="1"/>
  </si>
  <si>
    <t>・入札書の金額と本内訳書の入札書記入額（税込み金額）の金額が一致しなければならない。</t>
    <rPh sb="1" eb="3">
      <t>ニュウサツ</t>
    </rPh>
    <rPh sb="3" eb="4">
      <t>ショ</t>
    </rPh>
    <rPh sb="5" eb="7">
      <t>キンガク</t>
    </rPh>
    <rPh sb="8" eb="9">
      <t>ホン</t>
    </rPh>
    <rPh sb="9" eb="12">
      <t>ウチワケショ</t>
    </rPh>
    <rPh sb="13" eb="15">
      <t>ニュウサツ</t>
    </rPh>
    <rPh sb="15" eb="16">
      <t>ショ</t>
    </rPh>
    <rPh sb="16" eb="17">
      <t>キ</t>
    </rPh>
    <rPh sb="18" eb="19">
      <t>ガク</t>
    </rPh>
    <rPh sb="20" eb="22">
      <t>ゼイコ</t>
    </rPh>
    <rPh sb="23" eb="25">
      <t>キンガク</t>
    </rPh>
    <rPh sb="27" eb="29">
      <t>キンガク</t>
    </rPh>
    <rPh sb="30" eb="32">
      <t>イッチ</t>
    </rPh>
    <phoneticPr fontId="1"/>
  </si>
  <si>
    <t>契約期間 1ヵ年　計</t>
    <rPh sb="0" eb="2">
      <t>ケイヤク</t>
    </rPh>
    <rPh sb="2" eb="4">
      <t>キカン</t>
    </rPh>
    <rPh sb="7" eb="8">
      <t>ネン</t>
    </rPh>
    <rPh sb="9" eb="10">
      <t>ケイ</t>
    </rPh>
    <phoneticPr fontId="7"/>
  </si>
  <si>
    <t>令和４年度実績</t>
    <rPh sb="0" eb="2">
      <t>レイワ</t>
    </rPh>
    <rPh sb="3" eb="4">
      <t>ネン</t>
    </rPh>
    <rPh sb="5" eb="7">
      <t>ジッセキ</t>
    </rPh>
    <phoneticPr fontId="27"/>
  </si>
  <si>
    <t>（１）入札金額積算内訳書（R6年10月-R7年9月分）</t>
    <rPh sb="15" eb="16">
      <t>ネン</t>
    </rPh>
    <rPh sb="18" eb="19">
      <t>ガツ</t>
    </rPh>
    <rPh sb="22" eb="23">
      <t>ネン</t>
    </rPh>
    <rPh sb="24" eb="25">
      <t>ガツ</t>
    </rPh>
    <rPh sb="25" eb="26">
      <t>ブン</t>
    </rPh>
    <phoneticPr fontId="27"/>
  </si>
  <si>
    <t>令和7年度</t>
    <rPh sb="0" eb="2">
      <t>レイワ</t>
    </rPh>
    <rPh sb="3" eb="5">
      <t>ネンド</t>
    </rPh>
    <phoneticPr fontId="7"/>
  </si>
  <si>
    <t>令和5年度</t>
    <rPh sb="0" eb="2">
      <t>レイワ</t>
    </rPh>
    <rPh sb="3" eb="5">
      <t>ネンド</t>
    </rPh>
    <phoneticPr fontId="7"/>
  </si>
  <si>
    <t>令和3年度実績</t>
    <rPh sb="0" eb="2">
      <t>レイワ</t>
    </rPh>
    <rPh sb="3" eb="4">
      <t>ネン</t>
    </rPh>
    <rPh sb="5" eb="7">
      <t>ジッセキ</t>
    </rPh>
    <phoneticPr fontId="27"/>
  </si>
  <si>
    <t>令和5年度実績</t>
    <rPh sb="0" eb="2">
      <t>レイワ</t>
    </rPh>
    <rPh sb="3" eb="4">
      <t>ネン</t>
    </rPh>
    <rPh sb="5" eb="7">
      <t>ジッセキ</t>
    </rPh>
    <phoneticPr fontId="27"/>
  </si>
  <si>
    <t>令和５年度実績</t>
    <rPh sb="0" eb="2">
      <t>レイワ</t>
    </rPh>
    <rPh sb="3" eb="4">
      <t>ネン</t>
    </rPh>
    <rPh sb="5" eb="7">
      <t>ジッセキ</t>
    </rPh>
    <phoneticPr fontId="27"/>
  </si>
  <si>
    <t>令和６年度</t>
    <rPh sb="0" eb="2">
      <t>レイワ</t>
    </rPh>
    <rPh sb="3" eb="4">
      <t>ネン</t>
    </rPh>
    <phoneticPr fontId="27"/>
  </si>
  <si>
    <t>令和７年度</t>
    <rPh sb="0" eb="2">
      <t>レイワ</t>
    </rPh>
    <rPh sb="3" eb="4">
      <t>ネン</t>
    </rPh>
    <phoneticPr fontId="27"/>
  </si>
  <si>
    <t>R6</t>
    <phoneticPr fontId="7"/>
  </si>
  <si>
    <t>R7</t>
    <phoneticPr fontId="7"/>
  </si>
  <si>
    <t xml:space="preserve">                                                                                                                                                                                                                                                                                                                                                                                                                                                                                                                                                                                                                                                                                                                                                                                                                                                                                                                                                                                                                                                                                                                                                                                                                                                                                                                                                                                                                                                                                                                                                                                                                                                                                      </t>
    <phoneticPr fontId="7"/>
  </si>
  <si>
    <t>計 737,421 kWh</t>
  </si>
  <si>
    <t>平均 156. kW</t>
  </si>
  <si>
    <t>平均 100 %</t>
  </si>
  <si>
    <t>2022.4月
～2023.3月
実績</t>
  </si>
  <si>
    <t>平均 64.5 %</t>
  </si>
  <si>
    <t>計 2,502,062 kWh</t>
  </si>
  <si>
    <t>平均 412. kW</t>
  </si>
  <si>
    <t>平均 98.33 %</t>
  </si>
  <si>
    <t>平均 84.11 %</t>
  </si>
  <si>
    <t>計 537,712 kWh</t>
  </si>
  <si>
    <t>平均 114. kW</t>
  </si>
  <si>
    <t>平均 74.74 %</t>
  </si>
  <si>
    <t>計 12,229 kWh</t>
  </si>
  <si>
    <t>平均 12.9 kW</t>
  </si>
  <si>
    <t>平均 63.03 %</t>
  </si>
  <si>
    <t>計 1,558,875 kWh</t>
  </si>
  <si>
    <t>平均 374.5 kW</t>
  </si>
  <si>
    <t>平均 99.58 %</t>
  </si>
  <si>
    <t>平均 53.2 %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</si>
</sst>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411]ggge&quot;年&quot;m&quot;月&quot;d&quot;日&quot;;@"/>
    <numFmt numFmtId="177" formatCode="#,##0&quot;kwh&quot;"/>
    <numFmt numFmtId="178" formatCode="&quot;（平均）&quot;#,##0&quot;kw&quot;"/>
    <numFmt numFmtId="179" formatCode="&quot;使用電力量×&quot;0%"/>
    <numFmt numFmtId="180" formatCode="#,##0.00&quot;円/kw&quot;"/>
    <numFmt numFmtId="181" formatCode="#,##0.00&quot;円/kwh&quot;"/>
    <numFmt numFmtId="182" formatCode="#,##0.0_ ;[Red]\-#,##0.0\ "/>
    <numFmt numFmtId="183" formatCode="#,###&quot; 円&quot;"/>
    <numFmt numFmtId="184" formatCode="#,##0&quot; kWh&quot;"/>
    <numFmt numFmtId="185" formatCode="#,###&quot; 円/年&quot;"/>
    <numFmt numFmtId="186" formatCode="0.0_);[Red]\(0.0\)"/>
    <numFmt numFmtId="187" formatCode="&quot;(最大) &quot;#,##0&quot; kW&quot;"/>
    <numFmt numFmtId="188" formatCode="#&quot; kW&quot;"/>
    <numFmt numFmtId="189" formatCode="0_);[Red]\(0\)"/>
    <numFmt numFmtId="190" formatCode="&quot;施設番号 第 &quot;##&quot; 号&quot;"/>
    <numFmt numFmtId="191" formatCode="#&quot; kVA&quot;"/>
    <numFmt numFmtId="192" formatCode="&quot;【 &quot;#&quot; 】&quot;"/>
  </numFmts>
  <fonts count="5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2"/>
      <name val="ＭＳ Ｐゴシック"/>
      <family val="3"/>
      <charset val="128"/>
    </font>
    <font>
      <sz val="11"/>
      <color rgb="FFFF0000"/>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2"/>
      <name val="ＭＳ Ｐゴシック"/>
      <family val="3"/>
      <charset val="128"/>
    </font>
    <font>
      <b/>
      <sz val="14"/>
      <name val="ＭＳ Ｐゴシック"/>
      <family val="3"/>
      <charset val="128"/>
    </font>
    <font>
      <b/>
      <sz val="18"/>
      <name val="ＭＳ Ｐゴシック"/>
      <family val="3"/>
      <charset val="128"/>
    </font>
    <font>
      <sz val="11"/>
      <name val="ＭＳ ゴシック"/>
      <family val="3"/>
      <charset val="128"/>
    </font>
    <font>
      <b/>
      <sz val="12"/>
      <name val="ＭＳ ゴシック"/>
      <family val="3"/>
      <charset val="128"/>
    </font>
    <font>
      <u/>
      <sz val="11"/>
      <color theme="10"/>
      <name val="ＭＳ Ｐゴシック"/>
      <family val="3"/>
      <charset val="128"/>
    </font>
    <font>
      <sz val="12"/>
      <name val="メイリオ"/>
      <family val="3"/>
      <charset val="128"/>
    </font>
    <font>
      <sz val="8"/>
      <name val="ＭＳ Ｐゴシック"/>
      <family val="3"/>
      <charset val="128"/>
    </font>
    <font>
      <b/>
      <sz val="14"/>
      <name val="ＭＳ ゴシック"/>
      <family val="3"/>
      <charset val="128"/>
    </font>
    <font>
      <sz val="11"/>
      <color theme="0"/>
      <name val="ＭＳ Ｐゴシック"/>
      <family val="3"/>
      <charset val="128"/>
    </font>
    <font>
      <sz val="9"/>
      <color theme="0"/>
      <name val="ＭＳ Ｐゴシック"/>
      <family val="3"/>
      <charset val="128"/>
    </font>
    <font>
      <sz val="12"/>
      <color theme="0"/>
      <name val="ＭＳ Ｐゴシック"/>
      <family val="3"/>
      <charset val="128"/>
    </font>
    <font>
      <b/>
      <sz val="18"/>
      <color theme="0"/>
      <name val="ＭＳ Ｐゴシック"/>
      <family val="3"/>
      <charset val="128"/>
    </font>
    <font>
      <sz val="9"/>
      <color rgb="FFFF0000"/>
      <name val="ＭＳ Ｐゴシック"/>
      <family val="3"/>
      <charset val="128"/>
    </font>
    <font>
      <sz val="10"/>
      <color theme="0"/>
      <name val="ＭＳ Ｐゴシック"/>
      <family val="3"/>
      <charset val="128"/>
    </font>
    <font>
      <b/>
      <sz val="11"/>
      <color theme="0"/>
      <name val="ＭＳ Ｐゴシック"/>
      <family val="3"/>
      <charset val="128"/>
    </font>
    <font>
      <b/>
      <sz val="18"/>
      <color rgb="FFFF0000"/>
      <name val="ＭＳ Ｐゴシック"/>
      <family val="3"/>
      <charset val="128"/>
    </font>
    <font>
      <sz val="11"/>
      <color theme="1"/>
      <name val="ＭＳ Ｐゴシック"/>
      <family val="3"/>
      <charset val="128"/>
    </font>
    <font>
      <b/>
      <sz val="9"/>
      <color indexed="81"/>
      <name val="MS P ゴシック"/>
      <family val="3"/>
      <charset val="128"/>
    </font>
    <font>
      <sz val="9"/>
      <color indexed="81"/>
      <name val="MS P ゴシック"/>
      <family val="3"/>
      <charset val="128"/>
    </font>
  </fonts>
  <fills count="43">
    <fill>
      <patternFill patternType="none"/>
    </fill>
    <fill>
      <patternFill patternType="gray125"/>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theme="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FFF66"/>
        <bgColor indexed="64"/>
      </patternFill>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theme="6" tint="0.79998168889431442"/>
        <bgColor indexed="64"/>
      </patternFill>
    </fill>
  </fills>
  <borders count="87">
    <border>
      <left/>
      <right/>
      <top/>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style="hair">
        <color auto="1"/>
      </bottom>
      <diagonal/>
    </border>
    <border>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medium">
        <color auto="1"/>
      </left>
      <right style="medium">
        <color auto="1"/>
      </right>
      <top style="hair">
        <color auto="1"/>
      </top>
      <bottom/>
      <diagonal/>
    </border>
    <border>
      <left/>
      <right style="thin">
        <color auto="1"/>
      </right>
      <top style="hair">
        <color auto="1"/>
      </top>
      <bottom/>
      <diagonal/>
    </border>
    <border>
      <left style="thin">
        <color auto="1"/>
      </left>
      <right style="thin">
        <color auto="1"/>
      </right>
      <top style="hair">
        <color auto="1"/>
      </top>
      <bottom/>
      <diagonal/>
    </border>
    <border>
      <left style="medium">
        <color auto="1"/>
      </left>
      <right style="medium">
        <color auto="1"/>
      </right>
      <top style="hair">
        <color auto="1"/>
      </top>
      <bottom style="medium">
        <color auto="1"/>
      </bottom>
      <diagonal/>
    </border>
    <border>
      <left/>
      <right style="thin">
        <color auto="1"/>
      </right>
      <top style="hair">
        <color auto="1"/>
      </top>
      <bottom style="medium">
        <color auto="1"/>
      </bottom>
      <diagonal/>
    </border>
    <border>
      <left style="medium">
        <color auto="1"/>
      </left>
      <right style="medium">
        <color auto="1"/>
      </right>
      <top style="hair">
        <color auto="1"/>
      </top>
      <bottom style="hair">
        <color auto="1"/>
      </bottom>
      <diagonal/>
    </border>
    <border>
      <left style="medium">
        <color auto="1"/>
      </left>
      <right style="medium">
        <color auto="1"/>
      </right>
      <top/>
      <bottom/>
      <diagonal/>
    </border>
    <border diagonalDown="1">
      <left style="medium">
        <color auto="1"/>
      </left>
      <right/>
      <top style="medium">
        <color auto="1"/>
      </top>
      <bottom/>
      <diagonal style="hair">
        <color auto="1"/>
      </diagonal>
    </border>
    <border diagonalDown="1">
      <left/>
      <right style="medium">
        <color auto="1"/>
      </right>
      <top style="medium">
        <color auto="1"/>
      </top>
      <bottom/>
      <diagonal style="hair">
        <color auto="1"/>
      </diagonal>
    </border>
    <border diagonalDown="1">
      <left style="medium">
        <color auto="1"/>
      </left>
      <right/>
      <top/>
      <bottom style="medium">
        <color auto="1"/>
      </bottom>
      <diagonal style="hair">
        <color auto="1"/>
      </diagonal>
    </border>
    <border diagonalDown="1">
      <left/>
      <right style="medium">
        <color auto="1"/>
      </right>
      <top/>
      <bottom style="medium">
        <color auto="1"/>
      </bottom>
      <diagonal style="hair">
        <color auto="1"/>
      </diagonal>
    </border>
    <border>
      <left/>
      <right/>
      <top style="medium">
        <color auto="1"/>
      </top>
      <bottom style="thin">
        <color indexed="64"/>
      </bottom>
      <diagonal/>
    </border>
    <border>
      <left style="medium">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hair">
        <color auto="1"/>
      </top>
      <bottom/>
      <diagonal/>
    </border>
    <border>
      <left style="thin">
        <color auto="1"/>
      </left>
      <right style="medium">
        <color auto="1"/>
      </right>
      <top style="hair">
        <color auto="1"/>
      </top>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diagonalDown="1">
      <left/>
      <right style="thin">
        <color indexed="64"/>
      </right>
      <top style="hair">
        <color auto="1"/>
      </top>
      <bottom style="hair">
        <color indexed="64"/>
      </bottom>
      <diagonal style="hair">
        <color theme="0" tint="-0.24994659260841701"/>
      </diagonal>
    </border>
    <border diagonalDown="1">
      <left style="medium">
        <color auto="1"/>
      </left>
      <right style="thin">
        <color auto="1"/>
      </right>
      <top style="hair">
        <color auto="1"/>
      </top>
      <bottom style="hair">
        <color indexed="64"/>
      </bottom>
      <diagonal style="hair">
        <color theme="0" tint="-0.24994659260841701"/>
      </diagonal>
    </border>
    <border diagonalDown="1">
      <left style="thin">
        <color indexed="64"/>
      </left>
      <right style="thin">
        <color indexed="64"/>
      </right>
      <top style="hair">
        <color auto="1"/>
      </top>
      <bottom style="hair">
        <color indexed="64"/>
      </bottom>
      <diagonal style="hair">
        <color theme="0" tint="-0.24994659260841701"/>
      </diagonal>
    </border>
    <border diagonalDown="1">
      <left style="thin">
        <color auto="1"/>
      </left>
      <right style="medium">
        <color auto="1"/>
      </right>
      <top style="hair">
        <color auto="1"/>
      </top>
      <bottom style="hair">
        <color indexed="64"/>
      </bottom>
      <diagonal style="hair">
        <color theme="0" tint="-0.24994659260841701"/>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auto="1"/>
      </left>
      <right style="medium">
        <color auto="1"/>
      </right>
      <top/>
      <bottom style="hair">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indexed="64"/>
      </left>
      <right/>
      <top/>
      <bottom/>
      <diagonal/>
    </border>
    <border>
      <left/>
      <right style="thin">
        <color indexed="64"/>
      </right>
      <top/>
      <bottom/>
      <diagonal/>
    </border>
    <border>
      <left/>
      <right style="medium">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style="hair">
        <color auto="1"/>
      </top>
      <bottom style="medium">
        <color indexed="64"/>
      </bottom>
      <diagonal/>
    </border>
    <border>
      <left/>
      <right style="medium">
        <color auto="1"/>
      </right>
      <top style="hair">
        <color auto="1"/>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auto="1"/>
      </right>
      <top style="medium">
        <color auto="1"/>
      </top>
      <bottom style="hair">
        <color auto="1"/>
      </bottom>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style="hair">
        <color indexed="64"/>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bottom style="hair">
        <color auto="1"/>
      </bottom>
      <diagonal/>
    </border>
    <border>
      <left style="thin">
        <color auto="1"/>
      </left>
      <right style="medium">
        <color auto="1"/>
      </right>
      <top/>
      <bottom style="hair">
        <color auto="1"/>
      </bottom>
      <diagonal/>
    </border>
    <border>
      <left/>
      <right style="thin">
        <color indexed="64"/>
      </right>
      <top style="medium">
        <color indexed="64"/>
      </top>
      <bottom style="thin">
        <color indexed="64"/>
      </bottom>
      <diagonal/>
    </border>
    <border>
      <left/>
      <right style="medium">
        <color auto="1"/>
      </right>
      <top style="medium">
        <color indexed="64"/>
      </top>
      <bottom style="thin">
        <color indexed="64"/>
      </bottom>
      <diagonal/>
    </border>
    <border>
      <left style="thin">
        <color indexed="64"/>
      </left>
      <right/>
      <top style="medium">
        <color auto="1"/>
      </top>
      <bottom style="thin">
        <color indexed="64"/>
      </bottom>
      <diagonal/>
    </border>
    <border>
      <left/>
      <right/>
      <top style="medium">
        <color auto="1"/>
      </top>
      <bottom style="hair">
        <color auto="1"/>
      </bottom>
      <diagonal/>
    </border>
    <border>
      <left style="thin">
        <color auto="1"/>
      </left>
      <right/>
      <top style="hair">
        <color auto="1"/>
      </top>
      <bottom/>
      <diagonal/>
    </border>
    <border>
      <left/>
      <right/>
      <top style="hair">
        <color indexed="64"/>
      </top>
      <bottom style="hair">
        <color indexed="64"/>
      </bottom>
      <diagonal/>
    </border>
    <border>
      <left/>
      <right/>
      <top style="hair">
        <color auto="1"/>
      </top>
      <bottom/>
      <diagonal/>
    </border>
  </borders>
  <cellStyleXfs count="104">
    <xf numFmtId="0" fontId="0" fillId="0" borderId="0"/>
    <xf numFmtId="9" fontId="6" fillId="0" borderId="0" applyFont="0" applyFill="0" applyBorder="0" applyAlignment="0" applyProtection="0"/>
    <xf numFmtId="38" fontId="6" fillId="0" borderId="0" applyFont="0" applyFill="0" applyBorder="0" applyAlignment="0" applyProtection="0"/>
    <xf numFmtId="0" fontId="10" fillId="0" borderId="0">
      <alignment vertical="center"/>
    </xf>
    <xf numFmtId="0" fontId="11" fillId="0" borderId="0" applyNumberFormat="0" applyFill="0" applyBorder="0" applyAlignment="0" applyProtection="0">
      <alignment vertical="center"/>
    </xf>
    <xf numFmtId="0" fontId="12" fillId="0" borderId="16" applyNumberFormat="0" applyFill="0" applyAlignment="0" applyProtection="0">
      <alignment vertical="center"/>
    </xf>
    <xf numFmtId="0" fontId="13" fillId="0" borderId="17" applyNumberFormat="0" applyFill="0" applyAlignment="0" applyProtection="0">
      <alignment vertical="center"/>
    </xf>
    <xf numFmtId="0" fontId="14" fillId="0" borderId="18" applyNumberFormat="0" applyFill="0" applyAlignment="0" applyProtection="0">
      <alignment vertical="center"/>
    </xf>
    <xf numFmtId="0" fontId="14" fillId="0" borderId="0" applyNumberFormat="0" applyFill="0" applyBorder="0" applyAlignment="0" applyProtection="0">
      <alignment vertical="center"/>
    </xf>
    <xf numFmtId="0" fontId="15" fillId="24" borderId="0" applyNumberFormat="0" applyBorder="0" applyAlignment="0" applyProtection="0">
      <alignment vertical="center"/>
    </xf>
    <xf numFmtId="0" fontId="16" fillId="21" borderId="0" applyNumberFormat="0" applyBorder="0" applyAlignment="0" applyProtection="0">
      <alignment vertical="center"/>
    </xf>
    <xf numFmtId="0" fontId="17" fillId="19" borderId="0" applyNumberFormat="0" applyBorder="0" applyAlignment="0" applyProtection="0">
      <alignment vertical="center"/>
    </xf>
    <xf numFmtId="0" fontId="18" fillId="23" borderId="15" applyNumberFormat="0" applyAlignment="0" applyProtection="0">
      <alignment vertical="center"/>
    </xf>
    <xf numFmtId="0" fontId="19" fillId="22" borderId="20" applyNumberFormat="0" applyAlignment="0" applyProtection="0">
      <alignment vertical="center"/>
    </xf>
    <xf numFmtId="0" fontId="20" fillId="22" borderId="15" applyNumberFormat="0" applyAlignment="0" applyProtection="0">
      <alignment vertical="center"/>
    </xf>
    <xf numFmtId="0" fontId="21" fillId="0" borderId="14" applyNumberFormat="0" applyFill="0" applyAlignment="0" applyProtection="0">
      <alignment vertical="center"/>
    </xf>
    <xf numFmtId="0" fontId="22" fillId="18" borderId="12" applyNumberFormat="0" applyAlignment="0" applyProtection="0">
      <alignment vertical="center"/>
    </xf>
    <xf numFmtId="0" fontId="23" fillId="0" borderId="0" applyNumberFormat="0" applyFill="0" applyBorder="0" applyAlignment="0" applyProtection="0">
      <alignment vertical="center"/>
    </xf>
    <xf numFmtId="0" fontId="10" fillId="20"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19" applyNumberFormat="0" applyFill="0" applyAlignment="0" applyProtection="0">
      <alignment vertical="center"/>
    </xf>
    <xf numFmtId="0" fontId="26" fillId="12" borderId="0" applyNumberFormat="0" applyBorder="0" applyAlignment="0" applyProtection="0">
      <alignment vertical="center"/>
    </xf>
    <xf numFmtId="0" fontId="10" fillId="27" borderId="0" applyNumberFormat="0" applyBorder="0" applyAlignment="0" applyProtection="0">
      <alignment vertical="center"/>
    </xf>
    <xf numFmtId="0" fontId="10" fillId="4" borderId="0" applyNumberFormat="0" applyBorder="0" applyAlignment="0" applyProtection="0">
      <alignment vertical="center"/>
    </xf>
    <xf numFmtId="0" fontId="26" fillId="9" borderId="0" applyNumberFormat="0" applyBorder="0" applyAlignment="0" applyProtection="0">
      <alignment vertical="center"/>
    </xf>
    <xf numFmtId="0" fontId="26" fillId="13" borderId="0" applyNumberFormat="0" applyBorder="0" applyAlignment="0" applyProtection="0">
      <alignment vertical="center"/>
    </xf>
    <xf numFmtId="0" fontId="10" fillId="28" borderId="0" applyNumberFormat="0" applyBorder="0" applyAlignment="0" applyProtection="0">
      <alignment vertical="center"/>
    </xf>
    <xf numFmtId="0" fontId="10" fillId="5" borderId="0" applyNumberFormat="0" applyBorder="0" applyAlignment="0" applyProtection="0">
      <alignment vertical="center"/>
    </xf>
    <xf numFmtId="0" fontId="26" fillId="10" borderId="0" applyNumberFormat="0" applyBorder="0" applyAlignment="0" applyProtection="0">
      <alignment vertical="center"/>
    </xf>
    <xf numFmtId="0" fontId="26" fillId="14"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26" fillId="31" borderId="0" applyNumberFormat="0" applyBorder="0" applyAlignment="0" applyProtection="0">
      <alignment vertical="center"/>
    </xf>
    <xf numFmtId="0" fontId="26" fillId="15" borderId="0" applyNumberFormat="0" applyBorder="0" applyAlignment="0" applyProtection="0">
      <alignment vertical="center"/>
    </xf>
    <xf numFmtId="0" fontId="10" fillId="32" borderId="0" applyNumberFormat="0" applyBorder="0" applyAlignment="0" applyProtection="0">
      <alignment vertical="center"/>
    </xf>
    <xf numFmtId="0" fontId="10" fillId="6" borderId="0" applyNumberFormat="0" applyBorder="0" applyAlignment="0" applyProtection="0">
      <alignment vertical="center"/>
    </xf>
    <xf numFmtId="0" fontId="26" fillId="33" borderId="0" applyNumberFormat="0" applyBorder="0" applyAlignment="0" applyProtection="0">
      <alignment vertical="center"/>
    </xf>
    <xf numFmtId="0" fontId="26" fillId="16" borderId="0" applyNumberFormat="0" applyBorder="0" applyAlignment="0" applyProtection="0">
      <alignment vertical="center"/>
    </xf>
    <xf numFmtId="0" fontId="10" fillId="2" borderId="0" applyNumberFormat="0" applyBorder="0" applyAlignment="0" applyProtection="0">
      <alignment vertical="center"/>
    </xf>
    <xf numFmtId="0" fontId="10" fillId="7" borderId="0" applyNumberFormat="0" applyBorder="0" applyAlignment="0" applyProtection="0">
      <alignment vertical="center"/>
    </xf>
    <xf numFmtId="0" fontId="26" fillId="11" borderId="0" applyNumberFormat="0" applyBorder="0" applyAlignment="0" applyProtection="0">
      <alignment vertical="center"/>
    </xf>
    <xf numFmtId="0" fontId="26" fillId="17" borderId="0" applyNumberFormat="0" applyBorder="0" applyAlignment="0" applyProtection="0">
      <alignment vertical="center"/>
    </xf>
    <xf numFmtId="0" fontId="10" fillId="3" borderId="0" applyNumberFormat="0" applyBorder="0" applyAlignment="0" applyProtection="0">
      <alignment vertical="center"/>
    </xf>
    <xf numFmtId="0" fontId="10" fillId="8" borderId="0" applyNumberFormat="0" applyBorder="0" applyAlignment="0" applyProtection="0">
      <alignment vertical="center"/>
    </xf>
    <xf numFmtId="0" fontId="26" fillId="34"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16" applyNumberFormat="0" applyFill="0" applyAlignment="0" applyProtection="0">
      <alignment vertical="center"/>
    </xf>
    <xf numFmtId="0" fontId="13" fillId="0" borderId="17" applyNumberFormat="0" applyFill="0" applyAlignment="0" applyProtection="0">
      <alignment vertical="center"/>
    </xf>
    <xf numFmtId="0" fontId="14" fillId="0" borderId="18" applyNumberFormat="0" applyFill="0" applyAlignment="0" applyProtection="0">
      <alignment vertical="center"/>
    </xf>
    <xf numFmtId="0" fontId="14" fillId="0" borderId="0" applyNumberFormat="0" applyFill="0" applyBorder="0" applyAlignment="0" applyProtection="0">
      <alignment vertical="center"/>
    </xf>
    <xf numFmtId="0" fontId="15" fillId="24" borderId="0" applyNumberFormat="0" applyBorder="0" applyAlignment="0" applyProtection="0">
      <alignment vertical="center"/>
    </xf>
    <xf numFmtId="0" fontId="16" fillId="21" borderId="0" applyNumberFormat="0" applyBorder="0" applyAlignment="0" applyProtection="0">
      <alignment vertical="center"/>
    </xf>
    <xf numFmtId="0" fontId="17" fillId="19" borderId="0" applyNumberFormat="0" applyBorder="0" applyAlignment="0" applyProtection="0">
      <alignment vertical="center"/>
    </xf>
    <xf numFmtId="0" fontId="18" fillId="23" borderId="15" applyNumberFormat="0" applyAlignment="0" applyProtection="0">
      <alignment vertical="center"/>
    </xf>
    <xf numFmtId="0" fontId="19" fillId="22" borderId="20" applyNumberFormat="0" applyAlignment="0" applyProtection="0">
      <alignment vertical="center"/>
    </xf>
    <xf numFmtId="0" fontId="20" fillId="22" borderId="15" applyNumberFormat="0" applyAlignment="0" applyProtection="0">
      <alignment vertical="center"/>
    </xf>
    <xf numFmtId="0" fontId="21" fillId="0" borderId="14" applyNumberFormat="0" applyFill="0" applyAlignment="0" applyProtection="0">
      <alignment vertical="center"/>
    </xf>
    <xf numFmtId="0" fontId="22" fillId="18" borderId="12" applyNumberForma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9" applyNumberFormat="0" applyFill="0" applyAlignment="0" applyProtection="0">
      <alignment vertical="center"/>
    </xf>
    <xf numFmtId="0" fontId="26" fillId="12" borderId="0" applyNumberFormat="0" applyBorder="0" applyAlignment="0" applyProtection="0">
      <alignment vertical="center"/>
    </xf>
    <xf numFmtId="0" fontId="5" fillId="27" borderId="0" applyNumberFormat="0" applyBorder="0" applyAlignment="0" applyProtection="0">
      <alignment vertical="center"/>
    </xf>
    <xf numFmtId="0" fontId="5" fillId="4" borderId="0" applyNumberFormat="0" applyBorder="0" applyAlignment="0" applyProtection="0">
      <alignment vertical="center"/>
    </xf>
    <xf numFmtId="0" fontId="26" fillId="9" borderId="0" applyNumberFormat="0" applyBorder="0" applyAlignment="0" applyProtection="0">
      <alignment vertical="center"/>
    </xf>
    <xf numFmtId="0" fontId="26" fillId="13" borderId="0" applyNumberFormat="0" applyBorder="0" applyAlignment="0" applyProtection="0">
      <alignment vertical="center"/>
    </xf>
    <xf numFmtId="0" fontId="5" fillId="28" borderId="0" applyNumberFormat="0" applyBorder="0" applyAlignment="0" applyProtection="0">
      <alignment vertical="center"/>
    </xf>
    <xf numFmtId="0" fontId="5" fillId="5" borderId="0" applyNumberFormat="0" applyBorder="0" applyAlignment="0" applyProtection="0">
      <alignment vertical="center"/>
    </xf>
    <xf numFmtId="0" fontId="26" fillId="10" borderId="0" applyNumberFormat="0" applyBorder="0" applyAlignment="0" applyProtection="0">
      <alignment vertical="center"/>
    </xf>
    <xf numFmtId="0" fontId="26" fillId="14" borderId="0" applyNumberFormat="0" applyBorder="0" applyAlignment="0" applyProtection="0">
      <alignment vertical="center"/>
    </xf>
    <xf numFmtId="0" fontId="5" fillId="29" borderId="0" applyNumberFormat="0" applyBorder="0" applyAlignment="0" applyProtection="0">
      <alignment vertical="center"/>
    </xf>
    <xf numFmtId="0" fontId="5" fillId="30" borderId="0" applyNumberFormat="0" applyBorder="0" applyAlignment="0" applyProtection="0">
      <alignment vertical="center"/>
    </xf>
    <xf numFmtId="0" fontId="26" fillId="31" borderId="0" applyNumberFormat="0" applyBorder="0" applyAlignment="0" applyProtection="0">
      <alignment vertical="center"/>
    </xf>
    <xf numFmtId="0" fontId="26" fillId="15" borderId="0" applyNumberFormat="0" applyBorder="0" applyAlignment="0" applyProtection="0">
      <alignment vertical="center"/>
    </xf>
    <xf numFmtId="0" fontId="5" fillId="32" borderId="0" applyNumberFormat="0" applyBorder="0" applyAlignment="0" applyProtection="0">
      <alignment vertical="center"/>
    </xf>
    <xf numFmtId="0" fontId="5" fillId="6" borderId="0" applyNumberFormat="0" applyBorder="0" applyAlignment="0" applyProtection="0">
      <alignment vertical="center"/>
    </xf>
    <xf numFmtId="0" fontId="26" fillId="33" borderId="0" applyNumberFormat="0" applyBorder="0" applyAlignment="0" applyProtection="0">
      <alignment vertical="center"/>
    </xf>
    <xf numFmtId="0" fontId="26" fillId="16" borderId="0" applyNumberFormat="0" applyBorder="0" applyAlignment="0" applyProtection="0">
      <alignment vertical="center"/>
    </xf>
    <xf numFmtId="0" fontId="5" fillId="2" borderId="0" applyNumberFormat="0" applyBorder="0" applyAlignment="0" applyProtection="0">
      <alignment vertical="center"/>
    </xf>
    <xf numFmtId="0" fontId="5" fillId="7" borderId="0" applyNumberFormat="0" applyBorder="0" applyAlignment="0" applyProtection="0">
      <alignment vertical="center"/>
    </xf>
    <xf numFmtId="0" fontId="26" fillId="11" borderId="0" applyNumberFormat="0" applyBorder="0" applyAlignment="0" applyProtection="0">
      <alignment vertical="center"/>
    </xf>
    <xf numFmtId="0" fontId="26" fillId="17" borderId="0" applyNumberFormat="0" applyBorder="0" applyAlignment="0" applyProtection="0">
      <alignment vertical="center"/>
    </xf>
    <xf numFmtId="0" fontId="5" fillId="3" borderId="0" applyNumberFormat="0" applyBorder="0" applyAlignment="0" applyProtection="0">
      <alignment vertical="center"/>
    </xf>
    <xf numFmtId="0" fontId="5" fillId="8" borderId="0" applyNumberFormat="0" applyBorder="0" applyAlignment="0" applyProtection="0">
      <alignment vertical="center"/>
    </xf>
    <xf numFmtId="0" fontId="26" fillId="34" borderId="0" applyNumberFormat="0" applyBorder="0" applyAlignment="0" applyProtection="0">
      <alignment vertical="center"/>
    </xf>
    <xf numFmtId="0" fontId="5" fillId="0" borderId="0">
      <alignment vertical="center"/>
    </xf>
    <xf numFmtId="0" fontId="5" fillId="20" borderId="13" applyNumberFormat="0" applyFont="0" applyAlignment="0" applyProtection="0">
      <alignment vertical="center"/>
    </xf>
    <xf numFmtId="0" fontId="4" fillId="0" borderId="0">
      <alignment vertical="center"/>
    </xf>
    <xf numFmtId="0" fontId="3" fillId="0" borderId="0">
      <alignment vertical="center"/>
    </xf>
    <xf numFmtId="0" fontId="38" fillId="0" borderId="0" applyNumberFormat="0" applyFill="0" applyBorder="0" applyAlignment="0" applyProtection="0"/>
    <xf numFmtId="0" fontId="2" fillId="0" borderId="0">
      <alignment vertical="center"/>
    </xf>
    <xf numFmtId="0" fontId="2" fillId="20" borderId="13" applyNumberFormat="0" applyFont="0" applyAlignment="0" applyProtection="0">
      <alignment vertical="center"/>
    </xf>
    <xf numFmtId="0" fontId="2" fillId="27" borderId="0" applyNumberFormat="0" applyBorder="0" applyAlignment="0" applyProtection="0">
      <alignment vertical="center"/>
    </xf>
    <xf numFmtId="0" fontId="2" fillId="4" borderId="0" applyNumberFormat="0" applyBorder="0" applyAlignment="0" applyProtection="0">
      <alignment vertical="center"/>
    </xf>
    <xf numFmtId="0" fontId="2" fillId="28" borderId="0" applyNumberFormat="0" applyBorder="0" applyAlignment="0" applyProtection="0">
      <alignment vertical="center"/>
    </xf>
    <xf numFmtId="0" fontId="2" fillId="5" borderId="0" applyNumberFormat="0" applyBorder="0" applyAlignment="0" applyProtection="0">
      <alignment vertical="center"/>
    </xf>
    <xf numFmtId="0" fontId="2" fillId="29" borderId="0" applyNumberFormat="0" applyBorder="0" applyAlignment="0" applyProtection="0">
      <alignment vertical="center"/>
    </xf>
    <xf numFmtId="0" fontId="2" fillId="30" borderId="0" applyNumberFormat="0" applyBorder="0" applyAlignment="0" applyProtection="0">
      <alignment vertical="center"/>
    </xf>
    <xf numFmtId="0" fontId="2" fillId="32" borderId="0" applyNumberFormat="0" applyBorder="0" applyAlignment="0" applyProtection="0">
      <alignment vertical="center"/>
    </xf>
    <xf numFmtId="0" fontId="2" fillId="6" borderId="0" applyNumberFormat="0" applyBorder="0" applyAlignment="0" applyProtection="0">
      <alignment vertical="center"/>
    </xf>
    <xf numFmtId="0" fontId="2" fillId="2" borderId="0" applyNumberFormat="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2" fillId="8" borderId="0" applyNumberFormat="0" applyBorder="0" applyAlignment="0" applyProtection="0">
      <alignment vertical="center"/>
    </xf>
  </cellStyleXfs>
  <cellXfs count="293">
    <xf numFmtId="0" fontId="0" fillId="0" borderId="0" xfId="0"/>
    <xf numFmtId="0" fontId="8" fillId="0" borderId="0" xfId="0" applyFont="1" applyAlignment="1">
      <alignment vertical="center"/>
    </xf>
    <xf numFmtId="0" fontId="9" fillId="0" borderId="0" xfId="0" applyFont="1" applyAlignment="1">
      <alignment vertical="center"/>
    </xf>
    <xf numFmtId="0" fontId="8" fillId="0" borderId="0" xfId="0" applyFont="1" applyAlignment="1">
      <alignment horizontal="right" vertical="center"/>
    </xf>
    <xf numFmtId="0" fontId="29" fillId="0" borderId="0" xfId="0" applyFont="1" applyAlignment="1">
      <alignment vertical="center"/>
    </xf>
    <xf numFmtId="0" fontId="6" fillId="0" borderId="0" xfId="0" applyFont="1" applyAlignment="1">
      <alignment vertical="center"/>
    </xf>
    <xf numFmtId="38" fontId="6" fillId="25" borderId="32" xfId="2" applyFont="1" applyFill="1" applyBorder="1" applyAlignment="1" applyProtection="1">
      <alignment vertical="center" shrinkToFit="1"/>
    </xf>
    <xf numFmtId="38" fontId="6" fillId="25" borderId="33" xfId="2" applyFont="1" applyFill="1" applyBorder="1" applyAlignment="1" applyProtection="1">
      <alignment vertical="center" shrinkToFit="1"/>
    </xf>
    <xf numFmtId="38" fontId="29" fillId="0" borderId="0" xfId="2" applyFont="1" applyAlignment="1">
      <alignment vertical="center"/>
    </xf>
    <xf numFmtId="38" fontId="6" fillId="25" borderId="35" xfId="2" applyFont="1" applyFill="1" applyBorder="1" applyAlignment="1" applyProtection="1">
      <alignment vertical="center" shrinkToFit="1"/>
    </xf>
    <xf numFmtId="38" fontId="6" fillId="25" borderId="36" xfId="2" applyFont="1" applyFill="1" applyBorder="1" applyAlignment="1" applyProtection="1">
      <alignment vertical="center" shrinkToFit="1"/>
    </xf>
    <xf numFmtId="38" fontId="6" fillId="25" borderId="38" xfId="2" applyFont="1" applyFill="1" applyBorder="1" applyAlignment="1" applyProtection="1">
      <alignment vertical="center" shrinkToFit="1"/>
    </xf>
    <xf numFmtId="38" fontId="6" fillId="25" borderId="2" xfId="2" applyFont="1" applyFill="1" applyBorder="1" applyAlignment="1" applyProtection="1">
      <alignment vertical="center" shrinkToFit="1"/>
    </xf>
    <xf numFmtId="38" fontId="6" fillId="0" borderId="0" xfId="0" applyNumberFormat="1" applyFont="1" applyAlignment="1">
      <alignment vertical="center"/>
    </xf>
    <xf numFmtId="182" fontId="6" fillId="0" borderId="0" xfId="0" applyNumberFormat="1" applyFont="1" applyAlignment="1">
      <alignment vertical="center"/>
    </xf>
    <xf numFmtId="0" fontId="28" fillId="0" borderId="0" xfId="0" applyFont="1" applyAlignment="1">
      <alignment horizontal="left" vertical="center"/>
    </xf>
    <xf numFmtId="0" fontId="28" fillId="0" borderId="0" xfId="0" applyFont="1" applyAlignment="1" applyProtection="1">
      <alignment horizontal="left" vertical="center"/>
      <protection locked="0"/>
    </xf>
    <xf numFmtId="0" fontId="28" fillId="0" borderId="0" xfId="0" applyFont="1" applyAlignment="1" applyProtection="1">
      <alignment horizontal="center" vertical="top"/>
      <protection locked="0"/>
    </xf>
    <xf numFmtId="0" fontId="0" fillId="0" borderId="0" xfId="0" applyAlignment="1">
      <alignment vertical="center"/>
    </xf>
    <xf numFmtId="0" fontId="6" fillId="0" borderId="0" xfId="0" applyFont="1" applyAlignment="1">
      <alignment horizontal="center" vertical="center" shrinkToFit="1"/>
    </xf>
    <xf numFmtId="0" fontId="0" fillId="35" borderId="31" xfId="0" applyFill="1" applyBorder="1" applyAlignment="1">
      <alignment horizontal="center" vertical="center" shrinkToFit="1"/>
    </xf>
    <xf numFmtId="0" fontId="0" fillId="35" borderId="34" xfId="0" applyFill="1" applyBorder="1" applyAlignment="1">
      <alignment horizontal="center" vertical="center" shrinkToFit="1"/>
    </xf>
    <xf numFmtId="0" fontId="0" fillId="0" borderId="29" xfId="0" applyBorder="1" applyAlignment="1">
      <alignment horizontal="center" vertical="center" shrinkToFit="1"/>
    </xf>
    <xf numFmtId="177" fontId="6" fillId="25" borderId="31" xfId="2" applyNumberFormat="1" applyFont="1" applyFill="1" applyBorder="1" applyAlignment="1" applyProtection="1">
      <alignment horizontal="center" vertical="center" shrinkToFit="1"/>
    </xf>
    <xf numFmtId="0" fontId="0" fillId="0" borderId="30" xfId="0" applyBorder="1" applyAlignment="1">
      <alignment horizontal="center" vertical="center" shrinkToFit="1"/>
    </xf>
    <xf numFmtId="0" fontId="0" fillId="35" borderId="39" xfId="0" applyFill="1" applyBorder="1" applyAlignment="1">
      <alignment horizontal="left" vertical="center" shrinkToFit="1"/>
    </xf>
    <xf numFmtId="38" fontId="6" fillId="25" borderId="48" xfId="2" applyFont="1" applyFill="1" applyBorder="1" applyAlignment="1" applyProtection="1">
      <alignment vertical="center" shrinkToFit="1"/>
    </xf>
    <xf numFmtId="38" fontId="6" fillId="25" borderId="49" xfId="2" applyFont="1" applyFill="1" applyBorder="1" applyAlignment="1" applyProtection="1">
      <alignment vertical="center" shrinkToFit="1"/>
    </xf>
    <xf numFmtId="38" fontId="6" fillId="25" borderId="50" xfId="2" applyFont="1" applyFill="1" applyBorder="1" applyAlignment="1" applyProtection="1">
      <alignment vertical="center" shrinkToFit="1"/>
    </xf>
    <xf numFmtId="38" fontId="6" fillId="25" borderId="51" xfId="2" applyFont="1" applyFill="1" applyBorder="1" applyAlignment="1" applyProtection="1">
      <alignment vertical="center" shrinkToFit="1"/>
    </xf>
    <xf numFmtId="40" fontId="6" fillId="0" borderId="0" xfId="0" applyNumberFormat="1" applyFont="1" applyAlignment="1">
      <alignment vertical="center"/>
    </xf>
    <xf numFmtId="0" fontId="0" fillId="0" borderId="0" xfId="0" applyAlignment="1">
      <alignment horizontal="right" vertical="center"/>
    </xf>
    <xf numFmtId="0" fontId="34" fillId="0" borderId="0" xfId="0" applyFont="1" applyAlignment="1">
      <alignment vertical="center"/>
    </xf>
    <xf numFmtId="0" fontId="33" fillId="0" borderId="0" xfId="0" applyFont="1" applyAlignment="1">
      <alignment vertical="center"/>
    </xf>
    <xf numFmtId="0" fontId="33" fillId="0" borderId="0" xfId="0" applyFont="1" applyAlignment="1">
      <alignment horizontal="center" vertical="center"/>
    </xf>
    <xf numFmtId="0" fontId="32" fillId="0" borderId="0" xfId="0" applyFont="1" applyAlignment="1">
      <alignment horizontal="left" vertical="center"/>
    </xf>
    <xf numFmtId="0" fontId="6" fillId="0" borderId="0" xfId="0" applyFont="1" applyAlignment="1">
      <alignment horizontal="center" vertical="center"/>
    </xf>
    <xf numFmtId="0" fontId="28" fillId="0" borderId="56" xfId="0" applyFont="1" applyBorder="1" applyAlignment="1">
      <alignment vertical="center"/>
    </xf>
    <xf numFmtId="0" fontId="6" fillId="0" borderId="23" xfId="0" applyFont="1" applyBorder="1" applyAlignment="1">
      <alignment vertical="center"/>
    </xf>
    <xf numFmtId="0" fontId="32" fillId="0" borderId="23" xfId="0" applyFont="1" applyBorder="1" applyAlignment="1">
      <alignment horizontal="right" vertical="center"/>
    </xf>
    <xf numFmtId="0" fontId="6" fillId="0" borderId="58" xfId="0" applyFont="1" applyBorder="1" applyAlignment="1">
      <alignment vertical="center"/>
    </xf>
    <xf numFmtId="0" fontId="33" fillId="0" borderId="56" xfId="0" applyFont="1" applyBorder="1"/>
    <xf numFmtId="0" fontId="32" fillId="0" borderId="56" xfId="0" applyFont="1" applyBorder="1" applyAlignment="1">
      <alignment horizontal="right"/>
    </xf>
    <xf numFmtId="0" fontId="0" fillId="0" borderId="56" xfId="0" applyBorder="1"/>
    <xf numFmtId="0" fontId="32" fillId="0" borderId="23" xfId="0" applyFont="1" applyBorder="1"/>
    <xf numFmtId="177" fontId="6" fillId="25" borderId="59" xfId="2" applyNumberFormat="1" applyFont="1" applyFill="1" applyBorder="1" applyAlignment="1" applyProtection="1">
      <alignment horizontal="center" vertical="center" shrinkToFit="1"/>
    </xf>
    <xf numFmtId="9" fontId="0" fillId="37" borderId="21" xfId="1" applyFont="1" applyFill="1" applyBorder="1" applyAlignment="1" applyProtection="1">
      <alignment horizontal="center" vertical="center" shrinkToFit="1"/>
    </xf>
    <xf numFmtId="38" fontId="6" fillId="25" borderId="3" xfId="2" applyFont="1" applyFill="1" applyBorder="1" applyAlignment="1" applyProtection="1">
      <alignment vertical="center" shrinkToFit="1"/>
    </xf>
    <xf numFmtId="0" fontId="0" fillId="35" borderId="39" xfId="0" applyFill="1" applyBorder="1" applyAlignment="1">
      <alignment horizontal="center" vertical="center" shrinkToFit="1"/>
    </xf>
    <xf numFmtId="186" fontId="6" fillId="25" borderId="61" xfId="2" applyNumberFormat="1" applyFont="1" applyFill="1" applyBorder="1" applyAlignment="1" applyProtection="1">
      <alignment vertical="center" shrinkToFit="1"/>
    </xf>
    <xf numFmtId="186" fontId="6" fillId="25" borderId="30" xfId="2" applyNumberFormat="1" applyFont="1" applyFill="1" applyBorder="1" applyAlignment="1" applyProtection="1">
      <alignment vertical="center" shrinkToFit="1"/>
    </xf>
    <xf numFmtId="0" fontId="32" fillId="0" borderId="56" xfId="0" applyFont="1" applyBorder="1" applyAlignment="1">
      <alignment horizontal="left" vertical="center" indent="1"/>
    </xf>
    <xf numFmtId="186" fontId="6" fillId="25" borderId="29" xfId="2" applyNumberFormat="1" applyFont="1" applyFill="1" applyBorder="1" applyAlignment="1" applyProtection="1">
      <alignment vertical="center" shrinkToFit="1"/>
    </xf>
    <xf numFmtId="186" fontId="6" fillId="25" borderId="60" xfId="2" applyNumberFormat="1" applyFont="1" applyFill="1" applyBorder="1" applyAlignment="1" applyProtection="1">
      <alignment vertical="center" shrinkToFit="1"/>
    </xf>
    <xf numFmtId="186" fontId="33" fillId="0" borderId="23" xfId="0" applyNumberFormat="1" applyFont="1" applyBorder="1" applyAlignment="1">
      <alignment horizontal="left" vertical="center"/>
    </xf>
    <xf numFmtId="183" fontId="6" fillId="0" borderId="0" xfId="2" applyNumberFormat="1" applyFont="1" applyFill="1" applyAlignment="1" applyProtection="1">
      <alignment vertical="center"/>
    </xf>
    <xf numFmtId="38" fontId="0" fillId="0" borderId="0" xfId="0" applyNumberFormat="1" applyAlignment="1">
      <alignment vertical="center"/>
    </xf>
    <xf numFmtId="183" fontId="33" fillId="0" borderId="0" xfId="2" applyNumberFormat="1" applyFont="1" applyFill="1" applyBorder="1" applyAlignment="1" applyProtection="1">
      <alignment vertical="center"/>
    </xf>
    <xf numFmtId="178" fontId="6" fillId="25" borderId="40" xfId="2" applyNumberFormat="1" applyFont="1" applyFill="1" applyBorder="1" applyAlignment="1" applyProtection="1">
      <alignment horizontal="center" vertical="center" shrinkToFit="1"/>
    </xf>
    <xf numFmtId="178" fontId="6" fillId="25" borderId="39" xfId="2" applyNumberFormat="1" applyFont="1" applyFill="1" applyBorder="1" applyAlignment="1" applyProtection="1">
      <alignment horizontal="center" vertical="center" shrinkToFit="1"/>
    </xf>
    <xf numFmtId="0" fontId="0" fillId="0" borderId="34" xfId="0" applyBorder="1" applyAlignment="1">
      <alignment horizontal="center" vertical="center" shrinkToFit="1"/>
    </xf>
    <xf numFmtId="0" fontId="0" fillId="0" borderId="28" xfId="0" applyBorder="1" applyAlignment="1">
      <alignment horizontal="center" vertical="center" shrinkToFit="1"/>
    </xf>
    <xf numFmtId="0" fontId="0" fillId="0" borderId="39" xfId="0" applyBorder="1" applyAlignment="1">
      <alignment horizontal="center" vertical="center" shrinkToFit="1"/>
    </xf>
    <xf numFmtId="0" fontId="0" fillId="0" borderId="59" xfId="0" applyBorder="1" applyAlignment="1">
      <alignment horizontal="center" vertical="center" shrinkToFit="1"/>
    </xf>
    <xf numFmtId="56" fontId="36" fillId="0" borderId="0" xfId="0" quotePrefix="1" applyNumberFormat="1" applyFont="1" applyAlignment="1">
      <alignment horizontal="right" vertical="center"/>
    </xf>
    <xf numFmtId="0" fontId="6" fillId="0" borderId="40" xfId="0" applyFont="1" applyBorder="1" applyAlignment="1">
      <alignment vertical="center"/>
    </xf>
    <xf numFmtId="178" fontId="6" fillId="25" borderId="37" xfId="2" applyNumberFormat="1" applyFont="1" applyFill="1" applyBorder="1" applyAlignment="1" applyProtection="1">
      <alignment horizontal="center" vertical="center" shrinkToFit="1"/>
    </xf>
    <xf numFmtId="0" fontId="28" fillId="0" borderId="0" xfId="0" applyFont="1" applyAlignment="1">
      <alignment horizontal="center" vertical="center"/>
    </xf>
    <xf numFmtId="183" fontId="6" fillId="0" borderId="0" xfId="2" applyNumberFormat="1" applyFont="1" applyFill="1" applyBorder="1" applyAlignment="1" applyProtection="1">
      <alignment vertical="center"/>
    </xf>
    <xf numFmtId="0" fontId="0" fillId="0" borderId="0" xfId="0" applyAlignment="1">
      <alignment horizontal="center" vertical="center" shrinkToFit="1"/>
    </xf>
    <xf numFmtId="177" fontId="6" fillId="0" borderId="0" xfId="2" applyNumberFormat="1" applyFont="1" applyFill="1" applyBorder="1" applyAlignment="1" applyProtection="1">
      <alignment horizontal="center" vertical="center" shrinkToFit="1"/>
    </xf>
    <xf numFmtId="178" fontId="6" fillId="0" borderId="0" xfId="2" applyNumberFormat="1" applyFont="1" applyFill="1" applyBorder="1" applyAlignment="1" applyProtection="1">
      <alignment horizontal="center" vertical="center" shrinkToFit="1"/>
    </xf>
    <xf numFmtId="179" fontId="30" fillId="0" borderId="0" xfId="1" applyNumberFormat="1" applyFont="1" applyFill="1" applyBorder="1" applyAlignment="1" applyProtection="1">
      <alignment horizontal="center" vertical="center" wrapText="1" shrinkToFit="1"/>
    </xf>
    <xf numFmtId="9" fontId="0" fillId="0" borderId="0" xfId="1" applyFont="1" applyFill="1" applyBorder="1" applyAlignment="1" applyProtection="1">
      <alignment horizontal="center" vertical="center" shrinkToFit="1"/>
    </xf>
    <xf numFmtId="180" fontId="31" fillId="0" borderId="0" xfId="2" applyNumberFormat="1" applyFont="1" applyFill="1" applyBorder="1" applyAlignment="1" applyProtection="1">
      <alignment vertical="center" shrinkToFit="1"/>
      <protection locked="0"/>
    </xf>
    <xf numFmtId="181" fontId="31" fillId="0" borderId="0" xfId="2" applyNumberFormat="1" applyFont="1" applyFill="1" applyBorder="1" applyAlignment="1" applyProtection="1">
      <alignment vertical="center" shrinkToFit="1"/>
      <protection locked="0"/>
    </xf>
    <xf numFmtId="185" fontId="6" fillId="0" borderId="0" xfId="2" applyNumberFormat="1" applyFont="1" applyFill="1" applyBorder="1" applyAlignment="1">
      <alignment vertical="center" shrinkToFit="1"/>
    </xf>
    <xf numFmtId="180" fontId="6" fillId="0" borderId="0" xfId="2" applyNumberFormat="1" applyFont="1" applyFill="1" applyBorder="1" applyAlignment="1" applyProtection="1">
      <alignment vertical="center" shrinkToFit="1"/>
      <protection locked="0"/>
    </xf>
    <xf numFmtId="181" fontId="6" fillId="0" borderId="0" xfId="2" applyNumberFormat="1" applyFont="1" applyFill="1" applyBorder="1" applyAlignment="1" applyProtection="1">
      <alignment vertical="center" shrinkToFit="1"/>
      <protection locked="0"/>
    </xf>
    <xf numFmtId="184" fontId="6" fillId="0" borderId="0" xfId="2" applyNumberFormat="1" applyFont="1" applyFill="1" applyBorder="1" applyAlignment="1" applyProtection="1">
      <alignment vertical="center" shrinkToFit="1"/>
    </xf>
    <xf numFmtId="187" fontId="6" fillId="0" borderId="0" xfId="2" applyNumberFormat="1" applyFont="1" applyFill="1" applyBorder="1" applyAlignment="1" applyProtection="1">
      <alignment vertical="center" shrinkToFit="1"/>
    </xf>
    <xf numFmtId="183" fontId="6" fillId="0" borderId="0" xfId="2" applyNumberFormat="1" applyFont="1" applyFill="1" applyBorder="1" applyAlignment="1" applyProtection="1">
      <alignment horizontal="right" vertical="center" shrinkToFit="1"/>
    </xf>
    <xf numFmtId="0" fontId="0" fillId="35" borderId="31" xfId="0" applyFill="1" applyBorder="1" applyAlignment="1">
      <alignment horizontal="left" vertical="center" indent="1" shrinkToFit="1"/>
    </xf>
    <xf numFmtId="0" fontId="0" fillId="35" borderId="34" xfId="0" applyFill="1" applyBorder="1" applyAlignment="1">
      <alignment horizontal="left" vertical="center" indent="1" shrinkToFit="1"/>
    </xf>
    <xf numFmtId="0" fontId="0" fillId="0" borderId="34" xfId="0" applyBorder="1" applyAlignment="1">
      <alignment horizontal="left" vertical="center" indent="1" shrinkToFit="1"/>
    </xf>
    <xf numFmtId="0" fontId="0" fillId="35" borderId="39" xfId="0" applyFill="1" applyBorder="1" applyAlignment="1">
      <alignment horizontal="left" vertical="center" indent="1" shrinkToFit="1"/>
    </xf>
    <xf numFmtId="0" fontId="0" fillId="0" borderId="28" xfId="0" applyBorder="1" applyAlignment="1">
      <alignment horizontal="left" vertical="center" indent="1" shrinkToFit="1"/>
    </xf>
    <xf numFmtId="0" fontId="0" fillId="0" borderId="39" xfId="0" applyBorder="1" applyAlignment="1">
      <alignment horizontal="left" vertical="center" indent="1" shrinkToFit="1"/>
    </xf>
    <xf numFmtId="0" fontId="0" fillId="0" borderId="59" xfId="0" applyBorder="1" applyAlignment="1">
      <alignment horizontal="left" vertical="center" indent="1" shrinkToFit="1"/>
    </xf>
    <xf numFmtId="0" fontId="0" fillId="35" borderId="27" xfId="0" applyFill="1" applyBorder="1" applyAlignment="1">
      <alignment vertical="center" wrapText="1" shrinkToFit="1"/>
    </xf>
    <xf numFmtId="0" fontId="0" fillId="0" borderId="0" xfId="0" applyAlignment="1">
      <alignment horizontal="left" vertical="center"/>
    </xf>
    <xf numFmtId="0" fontId="0" fillId="0" borderId="0" xfId="0" applyAlignment="1">
      <alignment vertical="top"/>
    </xf>
    <xf numFmtId="185" fontId="28" fillId="38" borderId="21" xfId="2" applyNumberFormat="1" applyFont="1" applyFill="1" applyBorder="1" applyAlignment="1">
      <alignment vertical="center" shrinkToFit="1"/>
    </xf>
    <xf numFmtId="183" fontId="28" fillId="0" borderId="0" xfId="2" applyNumberFormat="1" applyFont="1" applyFill="1" applyAlignment="1" applyProtection="1">
      <alignment vertical="center"/>
    </xf>
    <xf numFmtId="184" fontId="28" fillId="25" borderId="21" xfId="2" applyNumberFormat="1" applyFont="1" applyFill="1" applyBorder="1" applyAlignment="1" applyProtection="1">
      <alignment vertical="center" shrinkToFit="1"/>
    </xf>
    <xf numFmtId="187" fontId="28" fillId="25" borderId="28" xfId="2" applyNumberFormat="1" applyFont="1" applyFill="1" applyBorder="1" applyAlignment="1" applyProtection="1">
      <alignment vertical="center" shrinkToFit="1"/>
    </xf>
    <xf numFmtId="183" fontId="28" fillId="25" borderId="28" xfId="2" applyNumberFormat="1" applyFont="1" applyFill="1" applyBorder="1" applyAlignment="1" applyProtection="1">
      <alignment horizontal="right" vertical="center" shrinkToFit="1"/>
    </xf>
    <xf numFmtId="40" fontId="6" fillId="25" borderId="32" xfId="2" applyNumberFormat="1" applyFont="1" applyFill="1" applyBorder="1" applyAlignment="1" applyProtection="1">
      <alignment vertical="center" shrinkToFit="1"/>
    </xf>
    <xf numFmtId="40" fontId="6" fillId="25" borderId="33" xfId="2" applyNumberFormat="1" applyFont="1" applyFill="1" applyBorder="1" applyAlignment="1" applyProtection="1">
      <alignment vertical="center" shrinkToFit="1"/>
    </xf>
    <xf numFmtId="40" fontId="6" fillId="25" borderId="50" xfId="2" applyNumberFormat="1" applyFont="1" applyFill="1" applyBorder="1" applyAlignment="1" applyProtection="1">
      <alignment vertical="center" shrinkToFit="1"/>
    </xf>
    <xf numFmtId="40" fontId="6" fillId="25" borderId="3" xfId="2" applyNumberFormat="1" applyFont="1" applyFill="1" applyBorder="1" applyAlignment="1" applyProtection="1">
      <alignment vertical="center" shrinkToFit="1"/>
    </xf>
    <xf numFmtId="40" fontId="6" fillId="25" borderId="2" xfId="2" applyNumberFormat="1" applyFont="1" applyFill="1" applyBorder="1" applyAlignment="1" applyProtection="1">
      <alignment vertical="center" shrinkToFit="1"/>
    </xf>
    <xf numFmtId="40" fontId="6" fillId="25" borderId="51" xfId="2" applyNumberFormat="1" applyFont="1" applyFill="1" applyBorder="1" applyAlignment="1" applyProtection="1">
      <alignment vertical="center" shrinkToFit="1"/>
    </xf>
    <xf numFmtId="40" fontId="6" fillId="25" borderId="53" xfId="2" applyNumberFormat="1" applyFont="1" applyFill="1" applyBorder="1" applyAlignment="1" applyProtection="1">
      <alignment vertical="center" shrinkToFit="1"/>
    </xf>
    <xf numFmtId="40" fontId="6" fillId="25" borderId="52" xfId="2" applyNumberFormat="1" applyFont="1" applyFill="1" applyBorder="1" applyAlignment="1" applyProtection="1">
      <alignment vertical="center" shrinkToFit="1"/>
    </xf>
    <xf numFmtId="40" fontId="6" fillId="25" borderId="54" xfId="2" applyNumberFormat="1" applyFont="1" applyFill="1" applyBorder="1" applyAlignment="1" applyProtection="1">
      <alignment vertical="center" shrinkToFit="1"/>
    </xf>
    <xf numFmtId="40" fontId="6" fillId="25" borderId="55" xfId="2" applyNumberFormat="1" applyFont="1" applyFill="1" applyBorder="1" applyAlignment="1" applyProtection="1">
      <alignment vertical="center" shrinkToFit="1"/>
    </xf>
    <xf numFmtId="40" fontId="6" fillId="25" borderId="46" xfId="2" applyNumberFormat="1" applyFont="1" applyFill="1" applyBorder="1" applyAlignment="1" applyProtection="1">
      <alignment vertical="center" shrinkToFit="1"/>
    </xf>
    <xf numFmtId="40" fontId="6" fillId="25" borderId="47" xfId="2" applyNumberFormat="1" applyFont="1" applyFill="1" applyBorder="1" applyAlignment="1" applyProtection="1">
      <alignment vertical="center" shrinkToFit="1"/>
    </xf>
    <xf numFmtId="40" fontId="6" fillId="25" borderId="36" xfId="2" applyNumberFormat="1" applyFont="1" applyFill="1" applyBorder="1" applyAlignment="1" applyProtection="1">
      <alignment vertical="center" shrinkToFit="1"/>
    </xf>
    <xf numFmtId="180" fontId="28" fillId="36" borderId="31" xfId="2" applyNumberFormat="1" applyFont="1" applyFill="1" applyBorder="1" applyAlignment="1" applyProtection="1">
      <alignment vertical="center" shrinkToFit="1"/>
      <protection locked="0"/>
    </xf>
    <xf numFmtId="181" fontId="28" fillId="36" borderId="39" xfId="2" applyNumberFormat="1" applyFont="1" applyFill="1" applyBorder="1" applyAlignment="1" applyProtection="1">
      <alignment vertical="center" shrinkToFit="1"/>
      <protection locked="0"/>
    </xf>
    <xf numFmtId="0" fontId="35" fillId="0" borderId="0" xfId="0" applyFont="1" applyAlignment="1">
      <alignment horizontal="left" vertical="center"/>
    </xf>
    <xf numFmtId="189" fontId="0" fillId="0" borderId="0" xfId="0" applyNumberFormat="1" applyAlignment="1">
      <alignment horizontal="center" vertical="center"/>
    </xf>
    <xf numFmtId="0" fontId="6" fillId="0" borderId="0" xfId="0" applyFont="1" applyAlignment="1">
      <alignment horizontal="right" vertical="center"/>
    </xf>
    <xf numFmtId="38" fontId="6" fillId="0" borderId="0" xfId="0" applyNumberFormat="1" applyFont="1" applyAlignment="1">
      <alignment horizontal="right" vertical="center"/>
    </xf>
    <xf numFmtId="190" fontId="0" fillId="0" borderId="0" xfId="0" applyNumberFormat="1" applyAlignment="1">
      <alignment horizontal="left"/>
    </xf>
    <xf numFmtId="38" fontId="6" fillId="25" borderId="64" xfId="2" applyFont="1" applyFill="1" applyBorder="1" applyAlignment="1" applyProtection="1">
      <alignment vertical="center" shrinkToFit="1"/>
    </xf>
    <xf numFmtId="38" fontId="6" fillId="25" borderId="46" xfId="2" applyFont="1" applyFill="1" applyBorder="1" applyAlignment="1" applyProtection="1">
      <alignment vertical="center" shrinkToFit="1"/>
    </xf>
    <xf numFmtId="38" fontId="6" fillId="25" borderId="47" xfId="2" applyFont="1" applyFill="1" applyBorder="1" applyAlignment="1" applyProtection="1">
      <alignment vertical="center" shrinkToFit="1"/>
    </xf>
    <xf numFmtId="191" fontId="0" fillId="0" borderId="23" xfId="0" applyNumberFormat="1" applyBorder="1" applyAlignment="1">
      <alignment vertical="center" shrinkToFit="1"/>
    </xf>
    <xf numFmtId="191" fontId="0" fillId="0" borderId="23" xfId="0" applyNumberFormat="1" applyBorder="1" applyAlignment="1">
      <alignment horizontal="left" vertical="center" shrinkToFit="1"/>
    </xf>
    <xf numFmtId="0" fontId="38" fillId="0" borderId="0" xfId="89" applyAlignment="1">
      <alignment horizontal="right" vertical="center"/>
    </xf>
    <xf numFmtId="0" fontId="0" fillId="0" borderId="9" xfId="0" applyBorder="1" applyAlignment="1">
      <alignment horizontal="right" vertical="center"/>
    </xf>
    <xf numFmtId="0" fontId="0" fillId="0" borderId="9" xfId="0" applyBorder="1" applyAlignment="1">
      <alignment vertical="center"/>
    </xf>
    <xf numFmtId="2" fontId="39" fillId="0" borderId="65" xfId="0" applyNumberFormat="1" applyFont="1" applyBorder="1" applyAlignment="1">
      <alignment horizontal="right" vertical="center" indent="1"/>
    </xf>
    <xf numFmtId="0" fontId="0" fillId="0" borderId="62" xfId="0" applyBorder="1" applyAlignment="1">
      <alignment vertical="center"/>
    </xf>
    <xf numFmtId="0" fontId="0" fillId="0" borderId="7" xfId="0" applyBorder="1" applyAlignment="1">
      <alignment vertical="center"/>
    </xf>
    <xf numFmtId="0" fontId="0" fillId="0" borderId="62" xfId="0" applyBorder="1" applyAlignment="1">
      <alignment horizontal="center"/>
    </xf>
    <xf numFmtId="0" fontId="33" fillId="0" borderId="0" xfId="0" applyFont="1"/>
    <xf numFmtId="0" fontId="0" fillId="0" borderId="10" xfId="0" applyBorder="1" applyAlignment="1">
      <alignment horizontal="center"/>
    </xf>
    <xf numFmtId="0" fontId="33" fillId="0" borderId="8" xfId="0" applyFont="1" applyBorder="1"/>
    <xf numFmtId="0" fontId="0" fillId="0" borderId="8" xfId="0" applyBorder="1"/>
    <xf numFmtId="0" fontId="0" fillId="0" borderId="9" xfId="0" applyBorder="1" applyAlignment="1">
      <alignment horizontal="center" vertical="center"/>
    </xf>
    <xf numFmtId="0" fontId="33" fillId="0" borderId="9" xfId="0" applyFont="1" applyBorder="1" applyAlignment="1">
      <alignment horizontal="left" vertical="center"/>
    </xf>
    <xf numFmtId="0" fontId="0" fillId="35" borderId="28" xfId="0" applyFill="1" applyBorder="1" applyAlignment="1">
      <alignment horizontal="left" vertical="center" indent="1" shrinkToFit="1"/>
    </xf>
    <xf numFmtId="0" fontId="0" fillId="35" borderId="28" xfId="0" applyFill="1" applyBorder="1" applyAlignment="1">
      <alignment horizontal="left" vertical="center" shrinkToFit="1"/>
    </xf>
    <xf numFmtId="0" fontId="0" fillId="35" borderId="34" xfId="0" applyFill="1" applyBorder="1" applyAlignment="1">
      <alignment horizontal="left" vertical="center" shrinkToFit="1"/>
    </xf>
    <xf numFmtId="40" fontId="6" fillId="25" borderId="35" xfId="2" applyNumberFormat="1" applyFont="1" applyFill="1" applyBorder="1" applyAlignment="1" applyProtection="1">
      <alignment vertical="center" shrinkToFit="1"/>
    </xf>
    <xf numFmtId="181" fontId="28" fillId="36" borderId="34" xfId="2" applyNumberFormat="1" applyFont="1" applyFill="1" applyBorder="1" applyAlignment="1" applyProtection="1">
      <alignment vertical="center" shrinkToFit="1"/>
      <protection locked="0"/>
    </xf>
    <xf numFmtId="38" fontId="6" fillId="25" borderId="29" xfId="2" applyFont="1" applyFill="1" applyBorder="1" applyAlignment="1" applyProtection="1">
      <alignment vertical="center" shrinkToFit="1"/>
    </xf>
    <xf numFmtId="38" fontId="6" fillId="25" borderId="30" xfId="2" applyFont="1" applyFill="1" applyBorder="1" applyAlignment="1" applyProtection="1">
      <alignment vertical="center" shrinkToFit="1"/>
    </xf>
    <xf numFmtId="40" fontId="0" fillId="25" borderId="3" xfId="2" applyNumberFormat="1" applyFont="1" applyFill="1" applyBorder="1" applyAlignment="1" applyProtection="1">
      <alignment vertical="center" shrinkToFit="1"/>
    </xf>
    <xf numFmtId="0" fontId="0" fillId="0" borderId="65" xfId="0" applyBorder="1" applyAlignment="1">
      <alignment horizontal="center" vertical="center"/>
    </xf>
    <xf numFmtId="38" fontId="0" fillId="0" borderId="65" xfId="2" applyFont="1" applyBorder="1" applyAlignment="1">
      <alignment vertical="center"/>
    </xf>
    <xf numFmtId="0" fontId="0" fillId="0" borderId="0" xfId="0" applyAlignment="1">
      <alignment horizontal="center" vertical="center"/>
    </xf>
    <xf numFmtId="192" fontId="0" fillId="40" borderId="24" xfId="0" applyNumberFormat="1" applyFill="1" applyBorder="1" applyAlignment="1">
      <alignment horizontal="left" vertical="center"/>
    </xf>
    <xf numFmtId="38" fontId="0" fillId="0" borderId="67" xfId="0" applyNumberFormat="1" applyBorder="1" applyAlignment="1">
      <alignment vertical="center"/>
    </xf>
    <xf numFmtId="38" fontId="6" fillId="0" borderId="0" xfId="2" applyFont="1" applyFill="1" applyBorder="1" applyAlignment="1">
      <alignment vertical="center"/>
    </xf>
    <xf numFmtId="38" fontId="6" fillId="25" borderId="69" xfId="2" applyFont="1" applyFill="1" applyBorder="1" applyAlignment="1" applyProtection="1">
      <alignment vertical="center" shrinkToFit="1"/>
    </xf>
    <xf numFmtId="38" fontId="6" fillId="25" borderId="63" xfId="2" applyFont="1" applyFill="1" applyBorder="1" applyAlignment="1" applyProtection="1">
      <alignment vertical="center" shrinkToFit="1"/>
    </xf>
    <xf numFmtId="38" fontId="6" fillId="25" borderId="68" xfId="2" applyFont="1" applyFill="1" applyBorder="1" applyAlignment="1" applyProtection="1">
      <alignment vertical="center" shrinkToFit="1"/>
    </xf>
    <xf numFmtId="38" fontId="6" fillId="25" borderId="66" xfId="2" applyFont="1" applyFill="1" applyBorder="1" applyAlignment="1" applyProtection="1">
      <alignment vertical="center" shrinkToFit="1"/>
    </xf>
    <xf numFmtId="38" fontId="6" fillId="25" borderId="70" xfId="2" applyFont="1" applyFill="1" applyBorder="1" applyAlignment="1" applyProtection="1">
      <alignment vertical="center" shrinkToFit="1"/>
    </xf>
    <xf numFmtId="38" fontId="6" fillId="25" borderId="71" xfId="2" applyFont="1" applyFill="1" applyBorder="1" applyAlignment="1" applyProtection="1">
      <alignment vertical="center" shrinkToFit="1"/>
    </xf>
    <xf numFmtId="38" fontId="6" fillId="25" borderId="72" xfId="2" applyFont="1" applyFill="1" applyBorder="1" applyAlignment="1" applyProtection="1">
      <alignment vertical="center" shrinkToFit="1"/>
    </xf>
    <xf numFmtId="0" fontId="32" fillId="0" borderId="23" xfId="0" applyFont="1" applyBorder="1" applyAlignment="1">
      <alignment horizontal="left" vertical="center" indent="1"/>
    </xf>
    <xf numFmtId="0" fontId="40" fillId="0" borderId="0" xfId="0" applyFont="1" applyAlignment="1">
      <alignment vertical="center"/>
    </xf>
    <xf numFmtId="190" fontId="42" fillId="0" borderId="0" xfId="0" applyNumberFormat="1" applyFont="1" applyAlignment="1">
      <alignment vertical="center" shrinkToFit="1"/>
    </xf>
    <xf numFmtId="0" fontId="42" fillId="0" borderId="0" xfId="0" applyFont="1" applyAlignment="1">
      <alignment horizontal="center" vertical="center"/>
    </xf>
    <xf numFmtId="0" fontId="42" fillId="0" borderId="0" xfId="0" applyFont="1" applyAlignment="1">
      <alignment vertical="center"/>
    </xf>
    <xf numFmtId="0" fontId="43" fillId="0" borderId="0" xfId="0" applyFont="1" applyAlignment="1">
      <alignment horizontal="center" vertical="center" shrinkToFit="1"/>
    </xf>
    <xf numFmtId="0" fontId="43" fillId="0" borderId="0" xfId="0" applyFont="1" applyAlignment="1">
      <alignment vertical="center" shrinkToFit="1"/>
    </xf>
    <xf numFmtId="38" fontId="37" fillId="0" borderId="0" xfId="0" applyNumberFormat="1" applyFont="1" applyAlignment="1">
      <alignment vertical="center"/>
    </xf>
    <xf numFmtId="0" fontId="33" fillId="0" borderId="0" xfId="0" applyFont="1" applyAlignment="1">
      <alignment horizontal="right" vertical="center"/>
    </xf>
    <xf numFmtId="180" fontId="28" fillId="36" borderId="34" xfId="2" applyNumberFormat="1" applyFont="1" applyFill="1" applyBorder="1" applyAlignment="1" applyProtection="1">
      <alignment vertical="center" shrinkToFit="1"/>
      <protection locked="0"/>
    </xf>
    <xf numFmtId="180" fontId="28" fillId="36" borderId="40" xfId="2" applyNumberFormat="1" applyFont="1" applyFill="1" applyBorder="1" applyAlignment="1" applyProtection="1">
      <alignment vertical="center" shrinkToFit="1"/>
      <protection locked="0"/>
    </xf>
    <xf numFmtId="176" fontId="33" fillId="0" borderId="0" xfId="0" applyNumberFormat="1" applyFont="1" applyAlignment="1">
      <alignment horizontal="center" vertical="center"/>
    </xf>
    <xf numFmtId="38" fontId="0" fillId="0" borderId="65" xfId="2" applyFont="1" applyBorder="1" applyAlignment="1">
      <alignment horizontal="right" vertical="center"/>
    </xf>
    <xf numFmtId="38" fontId="0" fillId="0" borderId="73" xfId="2" applyFont="1" applyBorder="1" applyAlignment="1">
      <alignment vertical="center"/>
    </xf>
    <xf numFmtId="0" fontId="42" fillId="0" borderId="0" xfId="0" applyFont="1" applyAlignment="1">
      <alignment horizontal="right" vertical="center"/>
    </xf>
    <xf numFmtId="183" fontId="44" fillId="0" borderId="0" xfId="2" applyNumberFormat="1" applyFont="1" applyFill="1" applyAlignment="1" applyProtection="1">
      <alignment vertical="center"/>
    </xf>
    <xf numFmtId="0" fontId="0" fillId="35" borderId="40" xfId="0" applyFill="1" applyBorder="1" applyAlignment="1">
      <alignment horizontal="left" vertical="center" indent="1" shrinkToFit="1"/>
    </xf>
    <xf numFmtId="0" fontId="0" fillId="35" borderId="40" xfId="0" applyFill="1" applyBorder="1" applyAlignment="1">
      <alignment horizontal="center" vertical="center" shrinkToFit="1"/>
    </xf>
    <xf numFmtId="38" fontId="6" fillId="25" borderId="74" xfId="2" applyFont="1" applyFill="1" applyBorder="1" applyAlignment="1" applyProtection="1">
      <alignment vertical="center" shrinkToFit="1"/>
    </xf>
    <xf numFmtId="176" fontId="32" fillId="0" borderId="0" xfId="0" applyNumberFormat="1" applyFont="1" applyAlignment="1">
      <alignment horizontal="left" vertical="center"/>
    </xf>
    <xf numFmtId="184" fontId="28" fillId="0" borderId="0" xfId="2" applyNumberFormat="1" applyFont="1" applyFill="1" applyBorder="1" applyAlignment="1" applyProtection="1">
      <alignment vertical="center" shrinkToFit="1"/>
    </xf>
    <xf numFmtId="0" fontId="0" fillId="0" borderId="10" xfId="0" applyBorder="1" applyAlignment="1">
      <alignment vertical="center"/>
    </xf>
    <xf numFmtId="0" fontId="0" fillId="0" borderId="8" xfId="0" applyBorder="1" applyAlignment="1">
      <alignment horizontal="left" vertical="center" indent="1"/>
    </xf>
    <xf numFmtId="0" fontId="0" fillId="0" borderId="8" xfId="0" applyBorder="1" applyAlignment="1">
      <alignment vertical="center"/>
    </xf>
    <xf numFmtId="0" fontId="0" fillId="0" borderId="11" xfId="0" applyBorder="1" applyAlignment="1">
      <alignment vertical="center"/>
    </xf>
    <xf numFmtId="0" fontId="0" fillId="0" borderId="5" xfId="0" applyBorder="1" applyAlignment="1">
      <alignment vertical="center"/>
    </xf>
    <xf numFmtId="0" fontId="28" fillId="0" borderId="62" xfId="0" applyFont="1" applyBorder="1" applyAlignment="1">
      <alignment horizontal="center" vertical="center"/>
    </xf>
    <xf numFmtId="0" fontId="0" fillId="0" borderId="63" xfId="0" applyBorder="1" applyAlignment="1">
      <alignment vertical="center"/>
    </xf>
    <xf numFmtId="0" fontId="30" fillId="0" borderId="63" xfId="0" applyFont="1" applyBorder="1" applyAlignment="1">
      <alignment horizontal="left"/>
    </xf>
    <xf numFmtId="0" fontId="39" fillId="0" borderId="0" xfId="0" applyFont="1" applyAlignment="1">
      <alignment horizontal="right" vertical="center" indent="1"/>
    </xf>
    <xf numFmtId="0" fontId="0" fillId="0" borderId="0" xfId="0" applyAlignment="1">
      <alignment horizontal="distributed" vertical="center"/>
    </xf>
    <xf numFmtId="0" fontId="28" fillId="0" borderId="10" xfId="0" applyFont="1" applyBorder="1" applyAlignment="1">
      <alignment horizontal="center" vertical="center"/>
    </xf>
    <xf numFmtId="0" fontId="30" fillId="0" borderId="0" xfId="0" applyFont="1" applyAlignment="1">
      <alignment vertical="top"/>
    </xf>
    <xf numFmtId="38" fontId="29" fillId="40" borderId="50" xfId="2" applyFont="1" applyFill="1" applyBorder="1" applyAlignment="1" applyProtection="1">
      <alignment vertical="center" shrinkToFit="1"/>
    </xf>
    <xf numFmtId="38" fontId="29" fillId="40" borderId="3" xfId="2" applyFont="1" applyFill="1" applyBorder="1" applyAlignment="1" applyProtection="1">
      <alignment vertical="center" shrinkToFit="1"/>
    </xf>
    <xf numFmtId="38" fontId="29" fillId="40" borderId="64" xfId="2" applyFont="1" applyFill="1" applyBorder="1" applyAlignment="1" applyProtection="1">
      <alignment vertical="center" shrinkToFit="1"/>
    </xf>
    <xf numFmtId="0" fontId="44" fillId="0" borderId="56" xfId="0" applyFont="1" applyBorder="1" applyAlignment="1">
      <alignment vertical="center"/>
    </xf>
    <xf numFmtId="0" fontId="48" fillId="0" borderId="56" xfId="0" applyFont="1" applyBorder="1" applyAlignment="1">
      <alignment horizontal="right" vertical="center"/>
    </xf>
    <xf numFmtId="0" fontId="48" fillId="0" borderId="57" xfId="0" applyFont="1" applyBorder="1" applyAlignment="1">
      <alignment horizontal="left" vertical="center"/>
    </xf>
    <xf numFmtId="38" fontId="6" fillId="0" borderId="0" xfId="2" applyFont="1" applyBorder="1" applyAlignment="1">
      <alignment vertical="center"/>
    </xf>
    <xf numFmtId="0" fontId="6" fillId="0" borderId="0" xfId="0" applyFont="1" applyAlignment="1">
      <alignment horizontal="left" vertical="center"/>
    </xf>
    <xf numFmtId="183" fontId="28" fillId="0" borderId="0" xfId="2" applyNumberFormat="1" applyFont="1" applyFill="1" applyBorder="1" applyAlignment="1" applyProtection="1">
      <alignment vertical="center"/>
    </xf>
    <xf numFmtId="38" fontId="0" fillId="0" borderId="75" xfId="0" applyNumberFormat="1" applyBorder="1" applyAlignment="1">
      <alignment vertical="center"/>
    </xf>
    <xf numFmtId="0" fontId="0" fillId="0" borderId="73" xfId="0" applyBorder="1" applyAlignment="1">
      <alignment horizontal="center" vertical="center"/>
    </xf>
    <xf numFmtId="38" fontId="0" fillId="42" borderId="65" xfId="2" applyFont="1" applyFill="1" applyBorder="1" applyAlignment="1">
      <alignment vertical="center"/>
    </xf>
    <xf numFmtId="38" fontId="0" fillId="0" borderId="65" xfId="2" applyFont="1" applyFill="1" applyBorder="1" applyAlignment="1">
      <alignment vertical="center"/>
    </xf>
    <xf numFmtId="38" fontId="50" fillId="0" borderId="46" xfId="2" applyFont="1" applyFill="1" applyBorder="1" applyAlignment="1">
      <alignment vertical="center" shrinkToFit="1"/>
    </xf>
    <xf numFmtId="38" fontId="50" fillId="0" borderId="33" xfId="2" applyFont="1" applyFill="1" applyBorder="1" applyAlignment="1">
      <alignment vertical="center" shrinkToFit="1"/>
    </xf>
    <xf numFmtId="38" fontId="50" fillId="0" borderId="47" xfId="2" applyFont="1" applyFill="1" applyBorder="1" applyAlignment="1">
      <alignment vertical="center" shrinkToFit="1"/>
    </xf>
    <xf numFmtId="38" fontId="6" fillId="0" borderId="48" xfId="2" applyFont="1" applyFill="1" applyBorder="1" applyAlignment="1" applyProtection="1">
      <alignment vertical="center" shrinkToFit="1"/>
    </xf>
    <xf numFmtId="38" fontId="6" fillId="0" borderId="36" xfId="2" applyFont="1" applyFill="1" applyBorder="1" applyAlignment="1" applyProtection="1">
      <alignment vertical="center" shrinkToFit="1"/>
    </xf>
    <xf numFmtId="38" fontId="6" fillId="0" borderId="49" xfId="2" applyFont="1" applyFill="1" applyBorder="1" applyAlignment="1" applyProtection="1">
      <alignment vertical="center" shrinkToFit="1"/>
    </xf>
    <xf numFmtId="38" fontId="6" fillId="0" borderId="50" xfId="2" applyFont="1" applyFill="1" applyBorder="1" applyAlignment="1" applyProtection="1">
      <alignment vertical="center" shrinkToFit="1"/>
    </xf>
    <xf numFmtId="38" fontId="6" fillId="0" borderId="3" xfId="2" applyFont="1" applyFill="1" applyBorder="1" applyAlignment="1" applyProtection="1">
      <alignment vertical="center" shrinkToFit="1"/>
    </xf>
    <xf numFmtId="38" fontId="6" fillId="0" borderId="64" xfId="2" applyFont="1" applyFill="1" applyBorder="1" applyAlignment="1" applyProtection="1">
      <alignment vertical="center" shrinkToFit="1"/>
    </xf>
    <xf numFmtId="38" fontId="50" fillId="0" borderId="71" xfId="2" applyFont="1" applyFill="1" applyBorder="1" applyAlignment="1">
      <alignment vertical="center" shrinkToFit="1"/>
    </xf>
    <xf numFmtId="38" fontId="50" fillId="0" borderId="76" xfId="2" applyFont="1" applyFill="1" applyBorder="1" applyAlignment="1">
      <alignment vertical="center" shrinkToFit="1"/>
    </xf>
    <xf numFmtId="38" fontId="50" fillId="0" borderId="77" xfId="2" applyFont="1" applyFill="1" applyBorder="1" applyAlignment="1">
      <alignment vertical="center" shrinkToFit="1"/>
    </xf>
    <xf numFmtId="38" fontId="6" fillId="0" borderId="78" xfId="2" applyFont="1" applyFill="1" applyBorder="1" applyAlignment="1" applyProtection="1">
      <alignment vertical="center" shrinkToFit="1"/>
    </xf>
    <xf numFmtId="38" fontId="6" fillId="0" borderId="66" xfId="2" applyFont="1" applyFill="1" applyBorder="1" applyAlignment="1" applyProtection="1">
      <alignment vertical="center" shrinkToFit="1"/>
    </xf>
    <xf numFmtId="38" fontId="50" fillId="0" borderId="66" xfId="2" applyFont="1" applyFill="1" applyBorder="1" applyAlignment="1">
      <alignment vertical="center" shrinkToFit="1"/>
    </xf>
    <xf numFmtId="38" fontId="50" fillId="0" borderId="79" xfId="2" applyFont="1" applyFill="1" applyBorder="1" applyAlignment="1">
      <alignment vertical="center" shrinkToFit="1"/>
    </xf>
    <xf numFmtId="38" fontId="50" fillId="0" borderId="50" xfId="2" applyFont="1" applyFill="1" applyBorder="1" applyAlignment="1">
      <alignment vertical="center" shrinkToFit="1"/>
    </xf>
    <xf numFmtId="38" fontId="50" fillId="0" borderId="2" xfId="2" applyFont="1" applyFill="1" applyBorder="1" applyAlignment="1">
      <alignment vertical="center" shrinkToFit="1"/>
    </xf>
    <xf numFmtId="38" fontId="50" fillId="0" borderId="51" xfId="2" applyFont="1" applyFill="1" applyBorder="1" applyAlignment="1">
      <alignment vertical="center" shrinkToFit="1"/>
    </xf>
    <xf numFmtId="38" fontId="0" fillId="35" borderId="65" xfId="2" applyFont="1" applyFill="1" applyBorder="1" applyAlignment="1">
      <alignment vertical="center"/>
    </xf>
    <xf numFmtId="38" fontId="6" fillId="0" borderId="46" xfId="2" applyFont="1" applyFill="1" applyBorder="1" applyAlignment="1" applyProtection="1">
      <alignment vertical="center" shrinkToFit="1"/>
    </xf>
    <xf numFmtId="38" fontId="6" fillId="0" borderId="33" xfId="2" applyFont="1" applyFill="1" applyBorder="1" applyAlignment="1" applyProtection="1">
      <alignment vertical="center" shrinkToFit="1"/>
    </xf>
    <xf numFmtId="186" fontId="6" fillId="0" borderId="60" xfId="2" applyNumberFormat="1" applyFont="1" applyFill="1" applyBorder="1" applyAlignment="1" applyProtection="1">
      <alignment vertical="center" shrinkToFit="1"/>
    </xf>
    <xf numFmtId="186" fontId="6" fillId="0" borderId="30" xfId="2" applyNumberFormat="1" applyFont="1" applyFill="1" applyBorder="1" applyAlignment="1" applyProtection="1">
      <alignment vertical="center" shrinkToFit="1"/>
    </xf>
    <xf numFmtId="186" fontId="6" fillId="0" borderId="61" xfId="2" applyNumberFormat="1" applyFont="1" applyFill="1" applyBorder="1" applyAlignment="1" applyProtection="1">
      <alignment vertical="center" shrinkToFit="1"/>
    </xf>
    <xf numFmtId="0" fontId="0" fillId="0" borderId="1" xfId="0" applyBorder="1" applyAlignment="1">
      <alignment vertical="center"/>
    </xf>
    <xf numFmtId="38" fontId="0" fillId="0" borderId="65" xfId="2" applyFont="1" applyFill="1" applyBorder="1" applyAlignment="1">
      <alignment horizontal="right" vertical="center"/>
    </xf>
    <xf numFmtId="0" fontId="45" fillId="0" borderId="0" xfId="0" applyFont="1" applyAlignment="1">
      <alignment vertical="center"/>
    </xf>
    <xf numFmtId="38" fontId="42" fillId="0" borderId="0" xfId="0" applyNumberFormat="1" applyFont="1" applyAlignment="1">
      <alignment vertical="center"/>
    </xf>
    <xf numFmtId="38" fontId="29" fillId="0" borderId="0" xfId="0" applyNumberFormat="1" applyFont="1" applyAlignment="1">
      <alignment horizontal="right" vertical="center"/>
    </xf>
    <xf numFmtId="0" fontId="29" fillId="0" borderId="0" xfId="0" applyFont="1" applyAlignment="1">
      <alignment horizontal="right" vertical="center"/>
    </xf>
    <xf numFmtId="38" fontId="6" fillId="42" borderId="65" xfId="2" applyFill="1" applyBorder="1" applyAlignment="1">
      <alignment vertical="center" shrinkToFit="1"/>
    </xf>
    <xf numFmtId="38" fontId="6" fillId="0" borderId="65" xfId="2" applyFill="1" applyBorder="1" applyAlignment="1">
      <alignment vertical="center" shrinkToFit="1"/>
    </xf>
    <xf numFmtId="0" fontId="0" fillId="0" borderId="23" xfId="0" applyBorder="1" applyAlignment="1">
      <alignment horizontal="center" vertical="center" shrinkToFit="1"/>
    </xf>
    <xf numFmtId="38" fontId="6" fillId="25" borderId="83" xfId="2" applyFont="1" applyFill="1" applyBorder="1" applyAlignment="1" applyProtection="1">
      <alignment vertical="center" shrinkToFit="1"/>
    </xf>
    <xf numFmtId="38" fontId="6" fillId="25" borderId="84" xfId="2" applyFont="1" applyFill="1" applyBorder="1" applyAlignment="1" applyProtection="1">
      <alignment vertical="center" shrinkToFit="1"/>
    </xf>
    <xf numFmtId="38" fontId="6" fillId="25" borderId="85" xfId="2" applyFont="1" applyFill="1" applyBorder="1" applyAlignment="1" applyProtection="1">
      <alignment vertical="center" shrinkToFit="1"/>
    </xf>
    <xf numFmtId="38" fontId="29" fillId="40" borderId="85" xfId="2" applyFont="1" applyFill="1" applyBorder="1" applyAlignment="1" applyProtection="1">
      <alignment vertical="center" shrinkToFit="1"/>
    </xf>
    <xf numFmtId="0" fontId="0" fillId="0" borderId="60" xfId="0" applyBorder="1" applyAlignment="1">
      <alignment horizontal="center" vertical="center" shrinkToFit="1"/>
    </xf>
    <xf numFmtId="0" fontId="0" fillId="0" borderId="61" xfId="0" applyBorder="1" applyAlignment="1">
      <alignment horizontal="center" vertical="center" shrinkToFit="1"/>
    </xf>
    <xf numFmtId="38" fontId="6" fillId="25" borderId="86" xfId="2" applyFont="1" applyFill="1" applyBorder="1" applyAlignment="1" applyProtection="1">
      <alignment vertical="center" shrinkToFit="1"/>
    </xf>
    <xf numFmtId="0" fontId="49" fillId="0" borderId="0" xfId="0" applyFont="1" applyAlignment="1">
      <alignment horizontal="center" vertical="center"/>
    </xf>
    <xf numFmtId="0" fontId="46" fillId="0" borderId="0" xfId="0" applyFont="1" applyAlignment="1">
      <alignment horizontal="left" wrapText="1"/>
    </xf>
    <xf numFmtId="38" fontId="32" fillId="41" borderId="24" xfId="0" applyNumberFormat="1" applyFont="1" applyFill="1" applyBorder="1" applyAlignment="1">
      <alignment horizontal="center" vertical="center"/>
    </xf>
    <xf numFmtId="38" fontId="32" fillId="41" borderId="25" xfId="0" applyNumberFormat="1" applyFont="1" applyFill="1" applyBorder="1" applyAlignment="1">
      <alignment horizontal="center" vertical="center"/>
    </xf>
    <xf numFmtId="38" fontId="32" fillId="41" borderId="26" xfId="0" applyNumberFormat="1" applyFont="1" applyFill="1" applyBorder="1" applyAlignment="1">
      <alignment horizontal="center" vertical="center"/>
    </xf>
    <xf numFmtId="0" fontId="0" fillId="40" borderId="25" xfId="0" applyFill="1" applyBorder="1" applyAlignment="1">
      <alignment horizontal="left" vertical="center"/>
    </xf>
    <xf numFmtId="0" fontId="0" fillId="0" borderId="26" xfId="0" applyBorder="1" applyAlignment="1">
      <alignment horizontal="left" vertical="center"/>
    </xf>
    <xf numFmtId="0" fontId="0" fillId="0" borderId="6" xfId="0"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65" xfId="0" applyBorder="1" applyAlignment="1">
      <alignment horizontal="center" vertical="center"/>
    </xf>
    <xf numFmtId="0" fontId="0" fillId="35" borderId="27" xfId="0" applyFill="1" applyBorder="1" applyAlignment="1">
      <alignment horizontal="center" vertical="center" shrinkToFit="1"/>
    </xf>
    <xf numFmtId="0" fontId="0" fillId="35" borderId="28" xfId="0" applyFill="1" applyBorder="1" applyAlignment="1">
      <alignment horizontal="center" vertical="center" shrinkToFit="1"/>
    </xf>
    <xf numFmtId="0" fontId="6" fillId="35" borderId="28" xfId="0" applyFont="1" applyFill="1" applyBorder="1" applyAlignment="1">
      <alignment horizontal="center" vertical="center" shrinkToFit="1"/>
    </xf>
    <xf numFmtId="0" fontId="0" fillId="0" borderId="0" xfId="0" applyAlignment="1">
      <alignment horizontal="center" vertical="center"/>
    </xf>
    <xf numFmtId="0" fontId="0" fillId="35" borderId="22" xfId="0" applyFill="1" applyBorder="1" applyAlignment="1">
      <alignment horizontal="center" vertical="center" shrinkToFit="1"/>
    </xf>
    <xf numFmtId="0" fontId="0" fillId="35" borderId="45" xfId="0" applyFill="1" applyBorder="1" applyAlignment="1">
      <alignment horizontal="center" vertical="center" shrinkToFit="1"/>
    </xf>
    <xf numFmtId="0" fontId="6" fillId="0" borderId="0" xfId="0" applyFont="1" applyAlignment="1">
      <alignment horizontal="center" vertical="center"/>
    </xf>
    <xf numFmtId="38" fontId="41" fillId="39" borderId="24" xfId="0" applyNumberFormat="1" applyFont="1" applyFill="1" applyBorder="1" applyAlignment="1">
      <alignment horizontal="center" vertical="center"/>
    </xf>
    <xf numFmtId="38" fontId="41" fillId="39" borderId="25" xfId="0" applyNumberFormat="1" applyFont="1" applyFill="1" applyBorder="1" applyAlignment="1">
      <alignment horizontal="center" vertical="center"/>
    </xf>
    <xf numFmtId="38" fontId="41" fillId="39" borderId="26" xfId="0" applyNumberFormat="1" applyFont="1" applyFill="1" applyBorder="1" applyAlignment="1">
      <alignment horizontal="center" vertical="center"/>
    </xf>
    <xf numFmtId="0" fontId="0" fillId="26" borderId="22" xfId="0" applyFill="1" applyBorder="1" applyAlignment="1">
      <alignment horizontal="center" vertical="center" shrinkToFit="1"/>
    </xf>
    <xf numFmtId="0" fontId="0" fillId="26" borderId="45" xfId="0" applyFill="1" applyBorder="1" applyAlignment="1">
      <alignment horizontal="center" vertical="center" shrinkToFit="1"/>
    </xf>
    <xf numFmtId="179" fontId="47" fillId="25" borderId="40" xfId="1" applyNumberFormat="1" applyFont="1" applyFill="1" applyBorder="1" applyAlignment="1" applyProtection="1">
      <alignment horizontal="center" vertical="center" wrapText="1" shrinkToFit="1"/>
    </xf>
    <xf numFmtId="0" fontId="6" fillId="35" borderId="24" xfId="0" applyFont="1" applyFill="1" applyBorder="1" applyAlignment="1">
      <alignment horizontal="center" vertical="center" shrinkToFit="1"/>
    </xf>
    <xf numFmtId="0" fontId="6" fillId="35" borderId="26" xfId="0" applyFont="1" applyFill="1" applyBorder="1" applyAlignment="1">
      <alignment horizontal="center" vertical="center" shrinkToFit="1"/>
    </xf>
    <xf numFmtId="0" fontId="6" fillId="35" borderId="25" xfId="0" applyFont="1" applyFill="1" applyBorder="1" applyAlignment="1">
      <alignment horizontal="center" vertical="center" shrinkToFit="1"/>
    </xf>
    <xf numFmtId="0" fontId="9" fillId="0" borderId="0" xfId="0" applyFont="1" applyAlignment="1">
      <alignment horizontal="center" vertical="center"/>
    </xf>
    <xf numFmtId="179" fontId="47" fillId="25" borderId="27" xfId="1" applyNumberFormat="1" applyFont="1" applyFill="1" applyBorder="1" applyAlignment="1" applyProtection="1">
      <alignment horizontal="center" vertical="center" wrapText="1" shrinkToFit="1"/>
    </xf>
    <xf numFmtId="179" fontId="30" fillId="25" borderId="40" xfId="1" applyNumberFormat="1" applyFont="1" applyFill="1" applyBorder="1" applyAlignment="1" applyProtection="1">
      <alignment horizontal="center" vertical="center" wrapText="1" shrinkToFit="1"/>
    </xf>
    <xf numFmtId="40" fontId="34" fillId="0" borderId="0" xfId="0" applyNumberFormat="1" applyFont="1" applyAlignment="1">
      <alignment horizontal="left" vertical="center"/>
    </xf>
    <xf numFmtId="0" fontId="0" fillId="35" borderId="24" xfId="0" applyFill="1" applyBorder="1" applyAlignment="1">
      <alignment horizontal="center" vertical="center" shrinkToFit="1"/>
    </xf>
    <xf numFmtId="0" fontId="0" fillId="35" borderId="41" xfId="0" applyFill="1" applyBorder="1" applyAlignment="1">
      <alignment horizontal="right" vertical="top" shrinkToFit="1"/>
    </xf>
    <xf numFmtId="0" fontId="6" fillId="35" borderId="42" xfId="0" applyFont="1" applyFill="1" applyBorder="1" applyAlignment="1">
      <alignment horizontal="right" vertical="top" shrinkToFit="1"/>
    </xf>
    <xf numFmtId="0" fontId="6" fillId="35" borderId="43" xfId="0" applyFont="1" applyFill="1" applyBorder="1" applyAlignment="1">
      <alignment horizontal="right" vertical="top" shrinkToFit="1"/>
    </xf>
    <xf numFmtId="0" fontId="6" fillId="35" borderId="44" xfId="0" applyFont="1" applyFill="1" applyBorder="1" applyAlignment="1">
      <alignment horizontal="right" vertical="top" shrinkToFit="1"/>
    </xf>
    <xf numFmtId="0" fontId="6" fillId="35" borderId="27" xfId="0" applyFont="1" applyFill="1" applyBorder="1" applyAlignment="1">
      <alignment horizontal="center" vertical="center" shrinkToFit="1"/>
    </xf>
    <xf numFmtId="176" fontId="33" fillId="0" borderId="0" xfId="0" applyNumberFormat="1" applyFont="1" applyAlignment="1">
      <alignment horizontal="right" vertical="center"/>
    </xf>
    <xf numFmtId="176" fontId="33" fillId="0" borderId="0" xfId="0" applyNumberFormat="1" applyFont="1" applyAlignment="1">
      <alignment horizontal="center" vertical="center"/>
    </xf>
    <xf numFmtId="0" fontId="45" fillId="0" borderId="0" xfId="0" applyFont="1" applyAlignment="1">
      <alignment horizontal="left" vertical="center"/>
    </xf>
    <xf numFmtId="0" fontId="34" fillId="38" borderId="27" xfId="0" applyFont="1" applyFill="1" applyBorder="1" applyAlignment="1">
      <alignment horizontal="center" vertical="center"/>
    </xf>
    <xf numFmtId="0" fontId="34" fillId="38" borderId="28" xfId="0" applyFont="1" applyFill="1" applyBorder="1" applyAlignment="1">
      <alignment horizontal="center" vertical="center"/>
    </xf>
    <xf numFmtId="188" fontId="33" fillId="0" borderId="56" xfId="0" applyNumberFormat="1" applyFont="1" applyBorder="1" applyAlignment="1">
      <alignment horizontal="left" shrinkToFit="1"/>
    </xf>
    <xf numFmtId="0" fontId="0" fillId="0" borderId="56" xfId="0" applyBorder="1" applyAlignment="1">
      <alignment horizontal="right"/>
    </xf>
    <xf numFmtId="191" fontId="33" fillId="0" borderId="23" xfId="0" applyNumberFormat="1" applyFont="1" applyBorder="1" applyAlignment="1">
      <alignment horizontal="left" vertical="center" shrinkToFit="1"/>
    </xf>
    <xf numFmtId="0" fontId="0" fillId="0" borderId="23" xfId="0" applyBorder="1" applyAlignment="1">
      <alignment horizontal="right" vertical="center"/>
    </xf>
    <xf numFmtId="0" fontId="35" fillId="0" borderId="0" xfId="0" applyFont="1" applyAlignment="1">
      <alignment horizontal="left" vertical="center"/>
    </xf>
    <xf numFmtId="0" fontId="0" fillId="26" borderId="81" xfId="0" applyFill="1" applyBorder="1" applyAlignment="1">
      <alignment horizontal="center" vertical="center" shrinkToFit="1"/>
    </xf>
    <xf numFmtId="0" fontId="0" fillId="26" borderId="80" xfId="0" applyFill="1" applyBorder="1" applyAlignment="1">
      <alignment horizontal="center" vertical="center" shrinkToFit="1"/>
    </xf>
    <xf numFmtId="0" fontId="0" fillId="26" borderId="82" xfId="0" applyFill="1" applyBorder="1" applyAlignment="1">
      <alignment horizontal="center" vertical="center" shrinkToFit="1"/>
    </xf>
  </cellXfs>
  <cellStyles count="104">
    <cellStyle name="20% - アクセント 1" xfId="62" builtinId="30" customBuiltin="1"/>
    <cellStyle name="20% - アクセント 1 2" xfId="22" xr:uid="{00000000-0005-0000-0000-000001000000}"/>
    <cellStyle name="20% - アクセント 1 3" xfId="92" xr:uid="{00000000-0005-0000-0000-000002000000}"/>
    <cellStyle name="20% - アクセント 2" xfId="66" builtinId="34" customBuiltin="1"/>
    <cellStyle name="20% - アクセント 2 2" xfId="26" xr:uid="{00000000-0005-0000-0000-000004000000}"/>
    <cellStyle name="20% - アクセント 2 3" xfId="94" xr:uid="{00000000-0005-0000-0000-000005000000}"/>
    <cellStyle name="20% - アクセント 3" xfId="70" builtinId="38" customBuiltin="1"/>
    <cellStyle name="20% - アクセント 3 2" xfId="30" xr:uid="{00000000-0005-0000-0000-000007000000}"/>
    <cellStyle name="20% - アクセント 3 3" xfId="96" xr:uid="{00000000-0005-0000-0000-000008000000}"/>
    <cellStyle name="20% - アクセント 4" xfId="74" builtinId="42" customBuiltin="1"/>
    <cellStyle name="20% - アクセント 4 2" xfId="34" xr:uid="{00000000-0005-0000-0000-00000A000000}"/>
    <cellStyle name="20% - アクセント 4 3" xfId="98" xr:uid="{00000000-0005-0000-0000-00000B000000}"/>
    <cellStyle name="20% - アクセント 5" xfId="78" builtinId="46" customBuiltin="1"/>
    <cellStyle name="20% - アクセント 5 2" xfId="38" xr:uid="{00000000-0005-0000-0000-00000D000000}"/>
    <cellStyle name="20% - アクセント 5 3" xfId="100" xr:uid="{00000000-0005-0000-0000-00000E000000}"/>
    <cellStyle name="20% - アクセント 6" xfId="82" builtinId="50" customBuiltin="1"/>
    <cellStyle name="20% - アクセント 6 2" xfId="42" xr:uid="{00000000-0005-0000-0000-000010000000}"/>
    <cellStyle name="20% - アクセント 6 3" xfId="102" xr:uid="{00000000-0005-0000-0000-000011000000}"/>
    <cellStyle name="40% - アクセント 1" xfId="63" builtinId="31" customBuiltin="1"/>
    <cellStyle name="40% - アクセント 1 2" xfId="23" xr:uid="{00000000-0005-0000-0000-000013000000}"/>
    <cellStyle name="40% - アクセント 1 3" xfId="93" xr:uid="{00000000-0005-0000-0000-000014000000}"/>
    <cellStyle name="40% - アクセント 2" xfId="67" builtinId="35" customBuiltin="1"/>
    <cellStyle name="40% - アクセント 2 2" xfId="27" xr:uid="{00000000-0005-0000-0000-000016000000}"/>
    <cellStyle name="40% - アクセント 2 3" xfId="95" xr:uid="{00000000-0005-0000-0000-000017000000}"/>
    <cellStyle name="40% - アクセント 3" xfId="71" builtinId="39" customBuiltin="1"/>
    <cellStyle name="40% - アクセント 3 2" xfId="31" xr:uid="{00000000-0005-0000-0000-000019000000}"/>
    <cellStyle name="40% - アクセント 3 3" xfId="97" xr:uid="{00000000-0005-0000-0000-00001A000000}"/>
    <cellStyle name="40% - アクセント 4" xfId="75" builtinId="43" customBuiltin="1"/>
    <cellStyle name="40% - アクセント 4 2" xfId="35" xr:uid="{00000000-0005-0000-0000-00001C000000}"/>
    <cellStyle name="40% - アクセント 4 3" xfId="99" xr:uid="{00000000-0005-0000-0000-00001D000000}"/>
    <cellStyle name="40% - アクセント 5" xfId="79" builtinId="47" customBuiltin="1"/>
    <cellStyle name="40% - アクセント 5 2" xfId="39" xr:uid="{00000000-0005-0000-0000-00001F000000}"/>
    <cellStyle name="40% - アクセント 5 3" xfId="101" xr:uid="{00000000-0005-0000-0000-000020000000}"/>
    <cellStyle name="40% - アクセント 6" xfId="83" builtinId="51" customBuiltin="1"/>
    <cellStyle name="40% - アクセント 6 2" xfId="43" xr:uid="{00000000-0005-0000-0000-000022000000}"/>
    <cellStyle name="40% - アクセント 6 3" xfId="103" xr:uid="{00000000-0005-0000-0000-000023000000}"/>
    <cellStyle name="60% - アクセント 1" xfId="64" builtinId="32" customBuiltin="1"/>
    <cellStyle name="60% - アクセント 1 2" xfId="24" xr:uid="{00000000-0005-0000-0000-000025000000}"/>
    <cellStyle name="60% - アクセント 2" xfId="68" builtinId="36" customBuiltin="1"/>
    <cellStyle name="60% - アクセント 2 2" xfId="28" xr:uid="{00000000-0005-0000-0000-000027000000}"/>
    <cellStyle name="60% - アクセント 3" xfId="72" builtinId="40" customBuiltin="1"/>
    <cellStyle name="60% - アクセント 3 2" xfId="32" xr:uid="{00000000-0005-0000-0000-000029000000}"/>
    <cellStyle name="60% - アクセント 4" xfId="76" builtinId="44" customBuiltin="1"/>
    <cellStyle name="60% - アクセント 4 2" xfId="36" xr:uid="{00000000-0005-0000-0000-00002B000000}"/>
    <cellStyle name="60% - アクセント 5" xfId="80" builtinId="48" customBuiltin="1"/>
    <cellStyle name="60% - アクセント 5 2" xfId="40" xr:uid="{00000000-0005-0000-0000-00002D000000}"/>
    <cellStyle name="60% - アクセント 6" xfId="84" builtinId="52" customBuiltin="1"/>
    <cellStyle name="60% - アクセント 6 2" xfId="44" xr:uid="{00000000-0005-0000-0000-00002F000000}"/>
    <cellStyle name="アクセント 1" xfId="61" builtinId="29" customBuiltin="1"/>
    <cellStyle name="アクセント 1 2" xfId="21" xr:uid="{00000000-0005-0000-0000-000031000000}"/>
    <cellStyle name="アクセント 2" xfId="65" builtinId="33" customBuiltin="1"/>
    <cellStyle name="アクセント 2 2" xfId="25" xr:uid="{00000000-0005-0000-0000-000033000000}"/>
    <cellStyle name="アクセント 3" xfId="69" builtinId="37" customBuiltin="1"/>
    <cellStyle name="アクセント 3 2" xfId="29" xr:uid="{00000000-0005-0000-0000-000035000000}"/>
    <cellStyle name="アクセント 4" xfId="73" builtinId="41" customBuiltin="1"/>
    <cellStyle name="アクセント 4 2" xfId="33" xr:uid="{00000000-0005-0000-0000-000037000000}"/>
    <cellStyle name="アクセント 5" xfId="77" builtinId="45" customBuiltin="1"/>
    <cellStyle name="アクセント 5 2" xfId="37" xr:uid="{00000000-0005-0000-0000-000039000000}"/>
    <cellStyle name="アクセント 6" xfId="81" builtinId="49" customBuiltin="1"/>
    <cellStyle name="アクセント 6 2" xfId="41" xr:uid="{00000000-0005-0000-0000-00003B000000}"/>
    <cellStyle name="タイトル" xfId="45" builtinId="15" customBuiltin="1"/>
    <cellStyle name="タイトル 2" xfId="4" xr:uid="{00000000-0005-0000-0000-00003D000000}"/>
    <cellStyle name="チェック セル" xfId="57" builtinId="23" customBuiltin="1"/>
    <cellStyle name="チェック セル 2" xfId="16" xr:uid="{00000000-0005-0000-0000-00003F000000}"/>
    <cellStyle name="どちらでもない" xfId="52" builtinId="28" customBuiltin="1"/>
    <cellStyle name="どちらでもない 2" xfId="11" xr:uid="{00000000-0005-0000-0000-000041000000}"/>
    <cellStyle name="パーセント" xfId="1" builtinId="5"/>
    <cellStyle name="ハイパーリンク" xfId="89" builtinId="8"/>
    <cellStyle name="メモ 2" xfId="18" xr:uid="{00000000-0005-0000-0000-000044000000}"/>
    <cellStyle name="メモ 3" xfId="86" xr:uid="{00000000-0005-0000-0000-000045000000}"/>
    <cellStyle name="メモ 4" xfId="91" xr:uid="{00000000-0005-0000-0000-000046000000}"/>
    <cellStyle name="リンク セル" xfId="56" builtinId="24" customBuiltin="1"/>
    <cellStyle name="リンク セル 2" xfId="15" xr:uid="{00000000-0005-0000-0000-000048000000}"/>
    <cellStyle name="悪い" xfId="51" builtinId="27" customBuiltin="1"/>
    <cellStyle name="悪い 2" xfId="10" xr:uid="{00000000-0005-0000-0000-00004A000000}"/>
    <cellStyle name="計算" xfId="55" builtinId="22" customBuiltin="1"/>
    <cellStyle name="計算 2" xfId="14" xr:uid="{00000000-0005-0000-0000-00004C000000}"/>
    <cellStyle name="警告文" xfId="58" builtinId="11" customBuiltin="1"/>
    <cellStyle name="警告文 2" xfId="17" xr:uid="{00000000-0005-0000-0000-00004E000000}"/>
    <cellStyle name="桁区切り" xfId="2" builtinId="6"/>
    <cellStyle name="見出し 1" xfId="46" builtinId="16" customBuiltin="1"/>
    <cellStyle name="見出し 1 2" xfId="5" xr:uid="{00000000-0005-0000-0000-000051000000}"/>
    <cellStyle name="見出し 2" xfId="47" builtinId="17" customBuiltin="1"/>
    <cellStyle name="見出し 2 2" xfId="6" xr:uid="{00000000-0005-0000-0000-000053000000}"/>
    <cellStyle name="見出し 3" xfId="48" builtinId="18" customBuiltin="1"/>
    <cellStyle name="見出し 3 2" xfId="7" xr:uid="{00000000-0005-0000-0000-000055000000}"/>
    <cellStyle name="見出し 4" xfId="49" builtinId="19" customBuiltin="1"/>
    <cellStyle name="見出し 4 2" xfId="8" xr:uid="{00000000-0005-0000-0000-000057000000}"/>
    <cellStyle name="集計" xfId="60" builtinId="25" customBuiltin="1"/>
    <cellStyle name="集計 2" xfId="20" xr:uid="{00000000-0005-0000-0000-000059000000}"/>
    <cellStyle name="出力" xfId="54" builtinId="21" customBuiltin="1"/>
    <cellStyle name="出力 2" xfId="13" xr:uid="{00000000-0005-0000-0000-00005B000000}"/>
    <cellStyle name="説明文" xfId="59" builtinId="53" customBuiltin="1"/>
    <cellStyle name="説明文 2" xfId="19" xr:uid="{00000000-0005-0000-0000-00005D000000}"/>
    <cellStyle name="入力" xfId="53" builtinId="20" customBuiltin="1"/>
    <cellStyle name="入力 2" xfId="12" xr:uid="{00000000-0005-0000-0000-00005F000000}"/>
    <cellStyle name="標準" xfId="0" builtinId="0"/>
    <cellStyle name="標準 2" xfId="3" xr:uid="{00000000-0005-0000-0000-000061000000}"/>
    <cellStyle name="標準 3" xfId="85" xr:uid="{00000000-0005-0000-0000-000062000000}"/>
    <cellStyle name="標準 4" xfId="87" xr:uid="{00000000-0005-0000-0000-000063000000}"/>
    <cellStyle name="標準 5" xfId="88" xr:uid="{00000000-0005-0000-0000-000064000000}"/>
    <cellStyle name="標準 6" xfId="90" xr:uid="{00000000-0005-0000-0000-000065000000}"/>
    <cellStyle name="良い" xfId="50" builtinId="26" customBuiltin="1"/>
    <cellStyle name="良い 2" xfId="9" xr:uid="{00000000-0005-0000-0000-000067000000}"/>
  </cellStyles>
  <dxfs count="0"/>
  <tableStyles count="0" defaultTableStyle="TableStyleMedium9" defaultPivotStyle="PivotStyleLight16"/>
  <colors>
    <mruColors>
      <color rgb="FFFFFFCC"/>
      <color rgb="FFCC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11206</xdr:colOff>
      <xdr:row>217</xdr:row>
      <xdr:rowOff>224118</xdr:rowOff>
    </xdr:from>
    <xdr:to>
      <xdr:col>15</xdr:col>
      <xdr:colOff>336177</xdr:colOff>
      <xdr:row>219</xdr:row>
      <xdr:rowOff>11206</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4279656" y="41924568"/>
          <a:ext cx="324971" cy="2633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①</a:t>
          </a:r>
        </a:p>
      </xdr:txBody>
    </xdr:sp>
    <xdr:clientData/>
  </xdr:twoCellAnchor>
  <xdr:twoCellAnchor>
    <xdr:from>
      <xdr:col>17</xdr:col>
      <xdr:colOff>268941</xdr:colOff>
      <xdr:row>202</xdr:row>
      <xdr:rowOff>134469</xdr:rowOff>
    </xdr:from>
    <xdr:to>
      <xdr:col>19</xdr:col>
      <xdr:colOff>448235</xdr:colOff>
      <xdr:row>206</xdr:row>
      <xdr:rowOff>44822</xdr:rowOff>
    </xdr:to>
    <xdr:sp macro="" textlink="">
      <xdr:nvSpPr>
        <xdr:cNvPr id="3" name="四角形吹き出し 2">
          <a:extLst>
            <a:ext uri="{FF2B5EF4-FFF2-40B4-BE49-F238E27FC236}">
              <a16:creationId xmlns:a16="http://schemas.microsoft.com/office/drawing/2014/main" id="{00000000-0008-0000-0200-000003000000}"/>
            </a:ext>
          </a:extLst>
        </xdr:cNvPr>
        <xdr:cNvSpPr/>
      </xdr:nvSpPr>
      <xdr:spPr>
        <a:xfrm>
          <a:off x="16185216" y="4639794"/>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268940</xdr:colOff>
      <xdr:row>178</xdr:row>
      <xdr:rowOff>54429</xdr:rowOff>
    </xdr:from>
    <xdr:to>
      <xdr:col>19</xdr:col>
      <xdr:colOff>448234</xdr:colOff>
      <xdr:row>182</xdr:row>
      <xdr:rowOff>155282</xdr:rowOff>
    </xdr:to>
    <xdr:sp macro="" textlink="">
      <xdr:nvSpPr>
        <xdr:cNvPr id="5" name="四角形吹き出し 4">
          <a:extLst>
            <a:ext uri="{FF2B5EF4-FFF2-40B4-BE49-F238E27FC236}">
              <a16:creationId xmlns:a16="http://schemas.microsoft.com/office/drawing/2014/main" id="{00000000-0008-0000-0200-000005000000}"/>
            </a:ext>
          </a:extLst>
        </xdr:cNvPr>
        <xdr:cNvSpPr/>
      </xdr:nvSpPr>
      <xdr:spPr>
        <a:xfrm>
          <a:off x="18407261" y="48686358"/>
          <a:ext cx="2084294" cy="10805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endParaRPr kumimoji="1" lang="en-US" altLang="ja-JP" sz="2400" b="1">
            <a:solidFill>
              <a:srgbClr val="FF0000"/>
            </a:solidFill>
            <a:latin typeface="HG丸ｺﾞｼｯｸM-PRO" panose="020F0600000000000000" pitchFamily="50" charset="-128"/>
            <a:ea typeface="HG丸ｺﾞｼｯｸM-PRO" panose="020F0600000000000000" pitchFamily="50" charset="-128"/>
          </a:endParaRPr>
        </a:p>
      </xdr:txBody>
    </xdr:sp>
    <xdr:clientData fLocksWithSheet="0" fPrintsWithSheet="0"/>
  </xdr:twoCellAnchor>
  <xdr:twoCellAnchor>
    <xdr:from>
      <xdr:col>0</xdr:col>
      <xdr:colOff>89644</xdr:colOff>
      <xdr:row>0</xdr:row>
      <xdr:rowOff>56031</xdr:rowOff>
    </xdr:from>
    <xdr:to>
      <xdr:col>3</xdr:col>
      <xdr:colOff>672353</xdr:colOff>
      <xdr:row>2</xdr:row>
      <xdr:rowOff>44824</xdr:rowOff>
    </xdr:to>
    <xdr:sp macro="" textlink="">
      <xdr:nvSpPr>
        <xdr:cNvPr id="10" name="四角形吹き出し 9">
          <a:extLst>
            <a:ext uri="{FF2B5EF4-FFF2-40B4-BE49-F238E27FC236}">
              <a16:creationId xmlns:a16="http://schemas.microsoft.com/office/drawing/2014/main" id="{00000000-0008-0000-0200-00000A000000}"/>
            </a:ext>
          </a:extLst>
        </xdr:cNvPr>
        <xdr:cNvSpPr/>
      </xdr:nvSpPr>
      <xdr:spPr>
        <a:xfrm>
          <a:off x="89644" y="56031"/>
          <a:ext cx="4336680" cy="324969"/>
        </a:xfrm>
        <a:prstGeom prst="wedgeRectCallout">
          <a:avLst>
            <a:gd name="adj1" fmla="val 19809"/>
            <a:gd name="adj2" fmla="val -20850"/>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latin typeface="HG丸ｺﾞｼｯｸM-PRO" panose="020F0600000000000000" pitchFamily="50" charset="-128"/>
              <a:ea typeface="HG丸ｺﾞｼｯｸM-PRO" panose="020F0600000000000000" pitchFamily="50" charset="-128"/>
            </a:rPr>
            <a:t>　各施設の右側に単価の設定欄があります</a:t>
          </a:r>
        </a:p>
      </xdr:txBody>
    </xdr:sp>
    <xdr:clientData fPrintsWithSheet="0"/>
  </xdr:twoCellAnchor>
  <xdr:twoCellAnchor>
    <xdr:from>
      <xdr:col>17</xdr:col>
      <xdr:colOff>291353</xdr:colOff>
      <xdr:row>26</xdr:row>
      <xdr:rowOff>56029</xdr:rowOff>
    </xdr:from>
    <xdr:to>
      <xdr:col>19</xdr:col>
      <xdr:colOff>470647</xdr:colOff>
      <xdr:row>29</xdr:row>
      <xdr:rowOff>211310</xdr:rowOff>
    </xdr:to>
    <xdr:sp macro="" textlink="">
      <xdr:nvSpPr>
        <xdr:cNvPr id="12" name="四角形吹き出し 11">
          <a:extLst>
            <a:ext uri="{FF2B5EF4-FFF2-40B4-BE49-F238E27FC236}">
              <a16:creationId xmlns:a16="http://schemas.microsoft.com/office/drawing/2014/main" id="{00000000-0008-0000-0200-00000C000000}"/>
            </a:ext>
          </a:extLst>
        </xdr:cNvPr>
        <xdr:cNvSpPr/>
      </xdr:nvSpPr>
      <xdr:spPr>
        <a:xfrm>
          <a:off x="18429674" y="11526850"/>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217716</xdr:colOff>
      <xdr:row>51</xdr:row>
      <xdr:rowOff>68035</xdr:rowOff>
    </xdr:from>
    <xdr:to>
      <xdr:col>19</xdr:col>
      <xdr:colOff>397010</xdr:colOff>
      <xdr:row>54</xdr:row>
      <xdr:rowOff>223316</xdr:rowOff>
    </xdr:to>
    <xdr:sp macro="" textlink="">
      <xdr:nvSpPr>
        <xdr:cNvPr id="18" name="四角形吹き出し 17">
          <a:extLst>
            <a:ext uri="{FF2B5EF4-FFF2-40B4-BE49-F238E27FC236}">
              <a16:creationId xmlns:a16="http://schemas.microsoft.com/office/drawing/2014/main" id="{00000000-0008-0000-0200-000012000000}"/>
            </a:ext>
          </a:extLst>
        </xdr:cNvPr>
        <xdr:cNvSpPr/>
      </xdr:nvSpPr>
      <xdr:spPr>
        <a:xfrm>
          <a:off x="18356037" y="18492106"/>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244929</xdr:colOff>
      <xdr:row>77</xdr:row>
      <xdr:rowOff>95250</xdr:rowOff>
    </xdr:from>
    <xdr:to>
      <xdr:col>19</xdr:col>
      <xdr:colOff>424223</xdr:colOff>
      <xdr:row>81</xdr:row>
      <xdr:rowOff>5603</xdr:rowOff>
    </xdr:to>
    <xdr:sp macro="" textlink="">
      <xdr:nvSpPr>
        <xdr:cNvPr id="21" name="四角形吹き出し 20">
          <a:extLst>
            <a:ext uri="{FF2B5EF4-FFF2-40B4-BE49-F238E27FC236}">
              <a16:creationId xmlns:a16="http://schemas.microsoft.com/office/drawing/2014/main" id="{00000000-0008-0000-0200-000015000000}"/>
            </a:ext>
          </a:extLst>
        </xdr:cNvPr>
        <xdr:cNvSpPr/>
      </xdr:nvSpPr>
      <xdr:spPr>
        <a:xfrm>
          <a:off x="18383250" y="24452036"/>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272143</xdr:colOff>
      <xdr:row>102</xdr:row>
      <xdr:rowOff>81643</xdr:rowOff>
    </xdr:from>
    <xdr:to>
      <xdr:col>19</xdr:col>
      <xdr:colOff>451437</xdr:colOff>
      <xdr:row>105</xdr:row>
      <xdr:rowOff>236925</xdr:rowOff>
    </xdr:to>
    <xdr:sp macro="" textlink="">
      <xdr:nvSpPr>
        <xdr:cNvPr id="26" name="四角形吹き出し 25">
          <a:extLst>
            <a:ext uri="{FF2B5EF4-FFF2-40B4-BE49-F238E27FC236}">
              <a16:creationId xmlns:a16="http://schemas.microsoft.com/office/drawing/2014/main" id="{00000000-0008-0000-0200-00001A000000}"/>
            </a:ext>
          </a:extLst>
        </xdr:cNvPr>
        <xdr:cNvSpPr/>
      </xdr:nvSpPr>
      <xdr:spPr>
        <a:xfrm>
          <a:off x="18410464" y="30629679"/>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272143</xdr:colOff>
      <xdr:row>129</xdr:row>
      <xdr:rowOff>108857</xdr:rowOff>
    </xdr:from>
    <xdr:to>
      <xdr:col>19</xdr:col>
      <xdr:colOff>451437</xdr:colOff>
      <xdr:row>133</xdr:row>
      <xdr:rowOff>19210</xdr:rowOff>
    </xdr:to>
    <xdr:sp macro="" textlink="">
      <xdr:nvSpPr>
        <xdr:cNvPr id="27" name="四角形吹き出し 26">
          <a:extLst>
            <a:ext uri="{FF2B5EF4-FFF2-40B4-BE49-F238E27FC236}">
              <a16:creationId xmlns:a16="http://schemas.microsoft.com/office/drawing/2014/main" id="{00000000-0008-0000-0200-00001B000000}"/>
            </a:ext>
          </a:extLst>
        </xdr:cNvPr>
        <xdr:cNvSpPr/>
      </xdr:nvSpPr>
      <xdr:spPr>
        <a:xfrm>
          <a:off x="18410464" y="36834536"/>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326571</xdr:colOff>
      <xdr:row>154</xdr:row>
      <xdr:rowOff>163286</xdr:rowOff>
    </xdr:from>
    <xdr:to>
      <xdr:col>19</xdr:col>
      <xdr:colOff>505865</xdr:colOff>
      <xdr:row>158</xdr:row>
      <xdr:rowOff>73638</xdr:rowOff>
    </xdr:to>
    <xdr:sp macro="" textlink="">
      <xdr:nvSpPr>
        <xdr:cNvPr id="28" name="四角形吹き出し 27">
          <a:extLst>
            <a:ext uri="{FF2B5EF4-FFF2-40B4-BE49-F238E27FC236}">
              <a16:creationId xmlns:a16="http://schemas.microsoft.com/office/drawing/2014/main" id="{00000000-0008-0000-0200-00001C000000}"/>
            </a:ext>
          </a:extLst>
        </xdr:cNvPr>
        <xdr:cNvSpPr/>
      </xdr:nvSpPr>
      <xdr:spPr>
        <a:xfrm>
          <a:off x="18464892" y="43352357"/>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9"/>
  <sheetViews>
    <sheetView showGridLines="0" view="pageBreakPreview" zoomScale="55" zoomScaleNormal="55" zoomScaleSheetLayoutView="55" workbookViewId="0">
      <selection activeCell="H20" sqref="H20"/>
    </sheetView>
  </sheetViews>
  <sheetFormatPr defaultColWidth="9" defaultRowHeight="13.5"/>
  <cols>
    <col min="1" max="1" width="9" style="18"/>
    <col min="2" max="2" width="1.875" style="18" customWidth="1"/>
    <col min="3" max="6" width="9" style="18"/>
    <col min="7" max="7" width="6.375" style="18" customWidth="1"/>
    <col min="8" max="8" width="15.875" style="18" customWidth="1"/>
    <col min="9" max="9" width="9" style="18"/>
    <col min="10" max="10" width="8.5" style="18" customWidth="1"/>
    <col min="11" max="11" width="1.125" style="18" customWidth="1"/>
    <col min="12" max="16384" width="9" style="18"/>
  </cols>
  <sheetData>
    <row r="1" spans="1:10">
      <c r="A1" s="18" t="s">
        <v>54</v>
      </c>
    </row>
    <row r="2" spans="1:10" ht="21">
      <c r="G2" s="243"/>
      <c r="H2" s="243"/>
    </row>
    <row r="3" spans="1:10" ht="19.5" customHeight="1">
      <c r="A3" s="133" t="s">
        <v>55</v>
      </c>
      <c r="B3" s="123"/>
      <c r="C3" s="134" t="s">
        <v>151</v>
      </c>
      <c r="D3" s="124"/>
      <c r="E3" s="124"/>
      <c r="F3" s="124"/>
      <c r="G3" s="124"/>
      <c r="H3" s="124"/>
      <c r="I3" s="124"/>
      <c r="J3" s="124"/>
    </row>
    <row r="5" spans="1:10" ht="21.75" customHeight="1">
      <c r="A5" s="187">
        <v>1</v>
      </c>
      <c r="B5" s="130"/>
      <c r="C5" s="131" t="s">
        <v>149</v>
      </c>
      <c r="D5" s="132"/>
      <c r="E5" s="132"/>
      <c r="F5" s="132"/>
      <c r="G5" s="132"/>
      <c r="H5" s="132"/>
      <c r="I5" s="132"/>
      <c r="J5" s="180"/>
    </row>
    <row r="6" spans="1:10">
      <c r="A6" s="126"/>
      <c r="B6" s="126"/>
      <c r="J6" s="183"/>
    </row>
    <row r="7" spans="1:10" ht="24" customHeight="1">
      <c r="A7" s="126"/>
      <c r="B7" s="126"/>
      <c r="C7" s="90" t="s">
        <v>57</v>
      </c>
      <c r="H7" s="125"/>
      <c r="I7" s="18" t="s">
        <v>58</v>
      </c>
      <c r="J7" s="184" t="s">
        <v>97</v>
      </c>
    </row>
    <row r="8" spans="1:10" ht="9" customHeight="1">
      <c r="A8" s="126"/>
      <c r="B8" s="126"/>
      <c r="H8" s="185"/>
      <c r="J8" s="183"/>
    </row>
    <row r="9" spans="1:10" ht="19.5">
      <c r="A9" s="126"/>
      <c r="B9" s="126"/>
      <c r="C9" s="18" t="s">
        <v>56</v>
      </c>
      <c r="H9" s="185"/>
      <c r="J9" s="183"/>
    </row>
    <row r="10" spans="1:10" ht="22.5" customHeight="1">
      <c r="A10" s="126"/>
      <c r="B10" s="126"/>
      <c r="F10" s="186" t="s">
        <v>60</v>
      </c>
      <c r="H10" s="125"/>
      <c r="I10" s="18" t="s">
        <v>59</v>
      </c>
      <c r="J10" s="184" t="s">
        <v>97</v>
      </c>
    </row>
    <row r="11" spans="1:10" ht="22.5" customHeight="1">
      <c r="A11" s="126"/>
      <c r="B11" s="126"/>
      <c r="F11" s="186" t="s">
        <v>63</v>
      </c>
      <c r="H11" s="125"/>
      <c r="I11" s="18" t="s">
        <v>59</v>
      </c>
      <c r="J11" s="184" t="s">
        <v>97</v>
      </c>
    </row>
    <row r="12" spans="1:10" ht="22.5" customHeight="1">
      <c r="A12" s="126"/>
      <c r="B12" s="126"/>
      <c r="F12" s="186" t="s">
        <v>62</v>
      </c>
      <c r="H12" s="125"/>
      <c r="I12" s="18" t="s">
        <v>59</v>
      </c>
      <c r="J12" s="184" t="s">
        <v>97</v>
      </c>
    </row>
    <row r="13" spans="1:10" ht="22.5" customHeight="1">
      <c r="A13" s="126"/>
      <c r="B13" s="126"/>
      <c r="F13" s="186" t="s">
        <v>61</v>
      </c>
      <c r="H13" s="125"/>
      <c r="I13" s="18" t="s">
        <v>59</v>
      </c>
      <c r="J13" s="184" t="s">
        <v>97</v>
      </c>
    </row>
    <row r="14" spans="1:10" ht="7.5" customHeight="1">
      <c r="A14" s="126"/>
      <c r="B14" s="126"/>
      <c r="H14" s="185"/>
      <c r="J14" s="183"/>
    </row>
    <row r="15" spans="1:10" ht="24" customHeight="1">
      <c r="A15" s="126"/>
      <c r="B15" s="126"/>
      <c r="C15" s="18" t="s">
        <v>99</v>
      </c>
      <c r="H15" s="125"/>
      <c r="I15" s="18" t="s">
        <v>58</v>
      </c>
      <c r="J15" s="184" t="s">
        <v>97</v>
      </c>
    </row>
    <row r="16" spans="1:10">
      <c r="A16" s="127"/>
      <c r="B16" s="127"/>
      <c r="C16" s="124"/>
      <c r="D16" s="124"/>
      <c r="E16" s="124"/>
      <c r="F16" s="124"/>
      <c r="G16" s="124"/>
      <c r="H16" s="124"/>
      <c r="I16" s="124"/>
      <c r="J16" s="181"/>
    </row>
    <row r="17" spans="1:10" ht="18.75" customHeight="1">
      <c r="J17" s="124"/>
    </row>
    <row r="18" spans="1:10" ht="21.75" customHeight="1">
      <c r="A18" s="187">
        <v>2</v>
      </c>
      <c r="B18" s="130"/>
      <c r="C18" s="131" t="s">
        <v>148</v>
      </c>
      <c r="D18" s="132"/>
      <c r="E18" s="132"/>
      <c r="F18" s="132"/>
      <c r="G18" s="132"/>
      <c r="H18" s="132"/>
      <c r="I18" s="132"/>
      <c r="J18" s="180"/>
    </row>
    <row r="19" spans="1:10">
      <c r="A19" s="126"/>
      <c r="B19" s="126"/>
      <c r="J19" s="183"/>
    </row>
    <row r="20" spans="1:10" ht="24" customHeight="1">
      <c r="A20" s="126"/>
      <c r="B20" s="126"/>
      <c r="C20" s="90" t="s">
        <v>57</v>
      </c>
      <c r="H20" s="125"/>
      <c r="I20" s="18" t="s">
        <v>58</v>
      </c>
      <c r="J20" s="184" t="s">
        <v>97</v>
      </c>
    </row>
    <row r="21" spans="1:10" ht="9" customHeight="1">
      <c r="A21" s="126"/>
      <c r="B21" s="126"/>
      <c r="H21" s="185"/>
      <c r="J21" s="183"/>
    </row>
    <row r="22" spans="1:10" ht="19.5">
      <c r="A22" s="126"/>
      <c r="B22" s="126"/>
      <c r="C22" s="18" t="s">
        <v>56</v>
      </c>
      <c r="H22" s="185"/>
      <c r="J22" s="183"/>
    </row>
    <row r="23" spans="1:10" ht="22.5" customHeight="1">
      <c r="A23" s="126"/>
      <c r="B23" s="126"/>
      <c r="F23" s="186" t="s">
        <v>60</v>
      </c>
      <c r="H23" s="125"/>
      <c r="I23" s="18" t="s">
        <v>59</v>
      </c>
      <c r="J23" s="184" t="s">
        <v>97</v>
      </c>
    </row>
    <row r="24" spans="1:10" ht="22.5" customHeight="1">
      <c r="A24" s="126"/>
      <c r="B24" s="126"/>
      <c r="F24" s="186" t="s">
        <v>63</v>
      </c>
      <c r="H24" s="125"/>
      <c r="I24" s="18" t="s">
        <v>59</v>
      </c>
      <c r="J24" s="184" t="s">
        <v>97</v>
      </c>
    </row>
    <row r="25" spans="1:10" ht="22.5" customHeight="1">
      <c r="A25" s="126"/>
      <c r="B25" s="126"/>
      <c r="F25" s="186" t="s">
        <v>62</v>
      </c>
      <c r="H25" s="125"/>
      <c r="I25" s="18" t="s">
        <v>59</v>
      </c>
      <c r="J25" s="184" t="s">
        <v>97</v>
      </c>
    </row>
    <row r="26" spans="1:10" ht="22.5" customHeight="1">
      <c r="A26" s="126"/>
      <c r="B26" s="126"/>
      <c r="F26" s="186" t="s">
        <v>61</v>
      </c>
      <c r="H26" s="125"/>
      <c r="I26" s="18" t="s">
        <v>59</v>
      </c>
      <c r="J26" s="184" t="s">
        <v>97</v>
      </c>
    </row>
    <row r="27" spans="1:10" ht="7.5" customHeight="1">
      <c r="A27" s="126"/>
      <c r="B27" s="126"/>
      <c r="H27" s="185"/>
      <c r="J27" s="183"/>
    </row>
    <row r="28" spans="1:10" ht="24" customHeight="1">
      <c r="A28" s="126"/>
      <c r="B28" s="126"/>
      <c r="C28" s="18" t="s">
        <v>99</v>
      </c>
      <c r="H28" s="125"/>
      <c r="I28" s="18" t="s">
        <v>58</v>
      </c>
      <c r="J28" s="184" t="s">
        <v>97</v>
      </c>
    </row>
    <row r="29" spans="1:10">
      <c r="A29" s="127"/>
      <c r="B29" s="127"/>
      <c r="C29" s="124"/>
      <c r="D29" s="124"/>
      <c r="E29" s="124"/>
      <c r="F29" s="124"/>
      <c r="G29" s="124"/>
      <c r="H29" s="124"/>
      <c r="I29" s="124"/>
      <c r="J29" s="181"/>
    </row>
    <row r="30" spans="1:10" ht="18.75" customHeight="1">
      <c r="J30" s="179"/>
    </row>
    <row r="31" spans="1:10" ht="21.75" customHeight="1">
      <c r="A31" s="187">
        <v>3</v>
      </c>
      <c r="B31" s="130"/>
      <c r="C31" s="131" t="s">
        <v>147</v>
      </c>
      <c r="D31" s="132"/>
      <c r="E31" s="132"/>
      <c r="F31" s="132"/>
      <c r="G31" s="132"/>
      <c r="H31" s="132"/>
      <c r="I31" s="132"/>
      <c r="J31" s="180"/>
    </row>
    <row r="32" spans="1:10">
      <c r="A32" s="126"/>
      <c r="B32" s="126"/>
      <c r="J32" s="183"/>
    </row>
    <row r="33" spans="1:10" ht="24" customHeight="1">
      <c r="A33" s="126"/>
      <c r="B33" s="126"/>
      <c r="C33" s="90" t="s">
        <v>57</v>
      </c>
      <c r="H33" s="125"/>
      <c r="I33" s="18" t="s">
        <v>58</v>
      </c>
      <c r="J33" s="184" t="s">
        <v>97</v>
      </c>
    </row>
    <row r="34" spans="1:10" ht="9" customHeight="1">
      <c r="A34" s="126"/>
      <c r="B34" s="126"/>
      <c r="H34" s="185"/>
      <c r="J34" s="183"/>
    </row>
    <row r="35" spans="1:10" ht="19.5">
      <c r="A35" s="126"/>
      <c r="B35" s="126"/>
      <c r="C35" s="18" t="s">
        <v>56</v>
      </c>
      <c r="H35" s="185"/>
      <c r="J35" s="183"/>
    </row>
    <row r="36" spans="1:10" ht="22.5" customHeight="1">
      <c r="A36" s="126"/>
      <c r="B36" s="126"/>
      <c r="F36" s="186" t="s">
        <v>60</v>
      </c>
      <c r="H36" s="125"/>
      <c r="I36" s="18" t="s">
        <v>59</v>
      </c>
      <c r="J36" s="184" t="s">
        <v>97</v>
      </c>
    </row>
    <row r="37" spans="1:10" ht="22.5" customHeight="1">
      <c r="A37" s="126"/>
      <c r="B37" s="126"/>
      <c r="F37" s="186" t="s">
        <v>63</v>
      </c>
      <c r="H37" s="125"/>
      <c r="I37" s="18" t="s">
        <v>59</v>
      </c>
      <c r="J37" s="184" t="s">
        <v>97</v>
      </c>
    </row>
    <row r="38" spans="1:10" ht="22.5" customHeight="1">
      <c r="A38" s="126"/>
      <c r="B38" s="126"/>
      <c r="F38" s="186" t="s">
        <v>62</v>
      </c>
      <c r="H38" s="125"/>
      <c r="I38" s="18" t="s">
        <v>59</v>
      </c>
      <c r="J38" s="184" t="s">
        <v>97</v>
      </c>
    </row>
    <row r="39" spans="1:10" ht="22.5" customHeight="1">
      <c r="A39" s="126"/>
      <c r="B39" s="126"/>
      <c r="F39" s="186" t="s">
        <v>61</v>
      </c>
      <c r="H39" s="125"/>
      <c r="I39" s="18" t="s">
        <v>59</v>
      </c>
      <c r="J39" s="184" t="s">
        <v>97</v>
      </c>
    </row>
    <row r="40" spans="1:10" ht="7.5" customHeight="1">
      <c r="A40" s="126"/>
      <c r="B40" s="126"/>
      <c r="H40" s="185"/>
      <c r="J40" s="183"/>
    </row>
    <row r="41" spans="1:10" ht="24" customHeight="1">
      <c r="A41" s="126"/>
      <c r="B41" s="126"/>
      <c r="C41" s="18" t="s">
        <v>99</v>
      </c>
      <c r="H41" s="125"/>
      <c r="I41" s="18" t="s">
        <v>58</v>
      </c>
      <c r="J41" s="184" t="s">
        <v>97</v>
      </c>
    </row>
    <row r="42" spans="1:10">
      <c r="A42" s="127"/>
      <c r="B42" s="127"/>
      <c r="C42" s="124"/>
      <c r="D42" s="124"/>
      <c r="E42" s="124"/>
      <c r="F42" s="124"/>
      <c r="G42" s="124"/>
      <c r="H42" s="124"/>
      <c r="I42" s="124"/>
      <c r="J42" s="181"/>
    </row>
    <row r="43" spans="1:10" ht="18.75" customHeight="1">
      <c r="J43" s="124"/>
    </row>
    <row r="44" spans="1:10" ht="21.75" customHeight="1">
      <c r="A44" s="187">
        <v>4</v>
      </c>
      <c r="B44" s="130"/>
      <c r="C44" s="131" t="s">
        <v>146</v>
      </c>
      <c r="D44" s="132"/>
      <c r="E44" s="132"/>
      <c r="F44" s="132"/>
      <c r="G44" s="132"/>
      <c r="H44" s="132"/>
      <c r="I44" s="132"/>
      <c r="J44" s="180"/>
    </row>
    <row r="45" spans="1:10">
      <c r="A45" s="126"/>
      <c r="B45" s="126"/>
      <c r="J45" s="183"/>
    </row>
    <row r="46" spans="1:10" ht="24" customHeight="1">
      <c r="A46" s="126"/>
      <c r="B46" s="126"/>
      <c r="C46" s="90" t="s">
        <v>57</v>
      </c>
      <c r="H46" s="125"/>
      <c r="I46" s="18" t="s">
        <v>58</v>
      </c>
      <c r="J46" s="184" t="s">
        <v>97</v>
      </c>
    </row>
    <row r="47" spans="1:10" ht="9" customHeight="1">
      <c r="A47" s="126"/>
      <c r="B47" s="126"/>
      <c r="H47" s="185"/>
      <c r="J47" s="183"/>
    </row>
    <row r="48" spans="1:10" ht="19.5">
      <c r="A48" s="126"/>
      <c r="B48" s="126"/>
      <c r="C48" s="18" t="s">
        <v>56</v>
      </c>
      <c r="H48" s="185"/>
      <c r="J48" s="183"/>
    </row>
    <row r="49" spans="1:10" ht="22.5" customHeight="1">
      <c r="A49" s="126"/>
      <c r="B49" s="126"/>
      <c r="F49" s="186" t="s">
        <v>60</v>
      </c>
      <c r="H49" s="125"/>
      <c r="I49" s="18" t="s">
        <v>59</v>
      </c>
      <c r="J49" s="184" t="s">
        <v>97</v>
      </c>
    </row>
    <row r="50" spans="1:10" ht="22.5" customHeight="1">
      <c r="A50" s="126"/>
      <c r="B50" s="126"/>
      <c r="F50" s="186" t="s">
        <v>63</v>
      </c>
      <c r="H50" s="125"/>
      <c r="I50" s="18" t="s">
        <v>59</v>
      </c>
      <c r="J50" s="184" t="s">
        <v>97</v>
      </c>
    </row>
    <row r="51" spans="1:10" ht="22.5" customHeight="1">
      <c r="A51" s="126"/>
      <c r="B51" s="126"/>
      <c r="F51" s="186" t="s">
        <v>62</v>
      </c>
      <c r="H51" s="125"/>
      <c r="I51" s="18" t="s">
        <v>59</v>
      </c>
      <c r="J51" s="184" t="s">
        <v>97</v>
      </c>
    </row>
    <row r="52" spans="1:10" ht="22.5" customHeight="1">
      <c r="A52" s="126"/>
      <c r="B52" s="126"/>
      <c r="F52" s="186" t="s">
        <v>61</v>
      </c>
      <c r="H52" s="125"/>
      <c r="I52" s="18" t="s">
        <v>59</v>
      </c>
      <c r="J52" s="184" t="s">
        <v>97</v>
      </c>
    </row>
    <row r="53" spans="1:10" ht="7.5" customHeight="1">
      <c r="A53" s="126"/>
      <c r="B53" s="126"/>
      <c r="H53" s="185"/>
      <c r="J53" s="183"/>
    </row>
    <row r="54" spans="1:10" ht="24" customHeight="1">
      <c r="A54" s="126"/>
      <c r="B54" s="126"/>
      <c r="C54" s="18" t="s">
        <v>99</v>
      </c>
      <c r="H54" s="125"/>
      <c r="I54" s="18" t="s">
        <v>58</v>
      </c>
      <c r="J54" s="184" t="s">
        <v>97</v>
      </c>
    </row>
    <row r="55" spans="1:10">
      <c r="A55" s="127"/>
      <c r="B55" s="127"/>
      <c r="C55" s="124"/>
      <c r="D55" s="124"/>
      <c r="E55" s="124"/>
      <c r="F55" s="124"/>
      <c r="G55" s="124"/>
      <c r="H55" s="124"/>
      <c r="I55" s="124"/>
      <c r="J55" s="181"/>
    </row>
    <row r="56" spans="1:10" ht="18.75" customHeight="1">
      <c r="J56" s="124"/>
    </row>
    <row r="57" spans="1:10" ht="21.75" customHeight="1">
      <c r="A57" s="187">
        <v>5</v>
      </c>
      <c r="B57" s="130"/>
      <c r="C57" s="131" t="s">
        <v>145</v>
      </c>
      <c r="D57" s="132"/>
      <c r="E57" s="132"/>
      <c r="F57" s="132"/>
      <c r="G57" s="132"/>
      <c r="H57" s="132"/>
      <c r="I57" s="132"/>
      <c r="J57" s="180"/>
    </row>
    <row r="58" spans="1:10">
      <c r="A58" s="126"/>
      <c r="B58" s="126"/>
      <c r="J58" s="183"/>
    </row>
    <row r="59" spans="1:10" ht="24" customHeight="1">
      <c r="A59" s="126"/>
      <c r="B59" s="126"/>
      <c r="C59" s="90" t="s">
        <v>57</v>
      </c>
      <c r="H59" s="125"/>
      <c r="I59" s="18" t="s">
        <v>58</v>
      </c>
      <c r="J59" s="184" t="s">
        <v>97</v>
      </c>
    </row>
    <row r="60" spans="1:10" ht="9" customHeight="1">
      <c r="A60" s="126"/>
      <c r="B60" s="126"/>
      <c r="H60" s="185"/>
      <c r="J60" s="183"/>
    </row>
    <row r="61" spans="1:10" ht="19.5">
      <c r="A61" s="126"/>
      <c r="B61" s="126"/>
      <c r="C61" s="18" t="s">
        <v>56</v>
      </c>
      <c r="H61" s="185"/>
      <c r="J61" s="183"/>
    </row>
    <row r="62" spans="1:10" ht="22.5" customHeight="1">
      <c r="A62" s="126"/>
      <c r="B62" s="126"/>
      <c r="F62" s="186" t="s">
        <v>60</v>
      </c>
      <c r="H62" s="125"/>
      <c r="I62" s="18" t="s">
        <v>59</v>
      </c>
      <c r="J62" s="184" t="s">
        <v>97</v>
      </c>
    </row>
    <row r="63" spans="1:10" ht="22.5" customHeight="1">
      <c r="A63" s="126"/>
      <c r="B63" s="126"/>
      <c r="F63" s="186" t="s">
        <v>63</v>
      </c>
      <c r="H63" s="125"/>
      <c r="I63" s="18" t="s">
        <v>59</v>
      </c>
      <c r="J63" s="184" t="s">
        <v>97</v>
      </c>
    </row>
    <row r="64" spans="1:10" ht="22.5" customHeight="1">
      <c r="A64" s="126"/>
      <c r="B64" s="126"/>
      <c r="F64" s="186" t="s">
        <v>62</v>
      </c>
      <c r="H64" s="125"/>
      <c r="I64" s="18" t="s">
        <v>59</v>
      </c>
      <c r="J64" s="184" t="s">
        <v>97</v>
      </c>
    </row>
    <row r="65" spans="1:10" ht="22.5" customHeight="1">
      <c r="A65" s="126"/>
      <c r="B65" s="126"/>
      <c r="F65" s="186" t="s">
        <v>61</v>
      </c>
      <c r="H65" s="125"/>
      <c r="I65" s="18" t="s">
        <v>59</v>
      </c>
      <c r="J65" s="184" t="s">
        <v>97</v>
      </c>
    </row>
    <row r="66" spans="1:10" ht="7.5" customHeight="1">
      <c r="A66" s="126"/>
      <c r="B66" s="126"/>
      <c r="H66" s="185"/>
      <c r="J66" s="183"/>
    </row>
    <row r="67" spans="1:10" ht="24" customHeight="1">
      <c r="A67" s="126"/>
      <c r="B67" s="126"/>
      <c r="C67" s="18" t="s">
        <v>99</v>
      </c>
      <c r="H67" s="125"/>
      <c r="I67" s="18" t="s">
        <v>58</v>
      </c>
      <c r="J67" s="184" t="s">
        <v>97</v>
      </c>
    </row>
    <row r="68" spans="1:10">
      <c r="A68" s="127"/>
      <c r="B68" s="127"/>
      <c r="C68" s="124"/>
      <c r="D68" s="124"/>
      <c r="E68" s="124"/>
      <c r="F68" s="124"/>
      <c r="G68" s="124"/>
      <c r="H68" s="124"/>
      <c r="I68" s="124"/>
      <c r="J68" s="181"/>
    </row>
    <row r="69" spans="1:10" ht="18.75" customHeight="1">
      <c r="J69" s="227"/>
    </row>
    <row r="70" spans="1:10" ht="21.75" customHeight="1">
      <c r="A70" s="187">
        <v>6</v>
      </c>
      <c r="B70" s="130"/>
      <c r="C70" s="131" t="s">
        <v>144</v>
      </c>
      <c r="D70" s="132"/>
      <c r="E70" s="132"/>
      <c r="F70" s="132"/>
      <c r="G70" s="132"/>
      <c r="H70" s="132"/>
      <c r="I70" s="132"/>
      <c r="J70" s="183"/>
    </row>
    <row r="71" spans="1:10">
      <c r="A71" s="126"/>
      <c r="B71" s="126"/>
      <c r="J71" s="183"/>
    </row>
    <row r="72" spans="1:10" ht="24" customHeight="1">
      <c r="A72" s="126"/>
      <c r="B72" s="126"/>
      <c r="C72" s="90" t="s">
        <v>57</v>
      </c>
      <c r="H72" s="125"/>
      <c r="I72" s="18" t="s">
        <v>58</v>
      </c>
      <c r="J72" s="184" t="s">
        <v>97</v>
      </c>
    </row>
    <row r="73" spans="1:10" ht="9" customHeight="1">
      <c r="A73" s="126"/>
      <c r="B73" s="126"/>
      <c r="H73" s="185"/>
      <c r="J73" s="183"/>
    </row>
    <row r="74" spans="1:10" ht="19.5">
      <c r="A74" s="126"/>
      <c r="B74" s="126"/>
      <c r="C74" s="18" t="s">
        <v>56</v>
      </c>
      <c r="H74" s="185"/>
      <c r="J74" s="183"/>
    </row>
    <row r="75" spans="1:10" ht="22.5" customHeight="1">
      <c r="A75" s="126"/>
      <c r="B75" s="126"/>
      <c r="F75" s="186" t="s">
        <v>60</v>
      </c>
      <c r="H75" s="125"/>
      <c r="I75" s="18" t="s">
        <v>59</v>
      </c>
      <c r="J75" s="184" t="s">
        <v>97</v>
      </c>
    </row>
    <row r="76" spans="1:10" ht="22.5" customHeight="1">
      <c r="A76" s="126"/>
      <c r="B76" s="126"/>
      <c r="F76" s="186" t="s">
        <v>63</v>
      </c>
      <c r="H76" s="125"/>
      <c r="I76" s="18" t="s">
        <v>59</v>
      </c>
      <c r="J76" s="184" t="s">
        <v>97</v>
      </c>
    </row>
    <row r="77" spans="1:10" ht="22.5" customHeight="1">
      <c r="A77" s="126"/>
      <c r="B77" s="126"/>
      <c r="F77" s="186" t="s">
        <v>62</v>
      </c>
      <c r="H77" s="125"/>
      <c r="I77" s="18" t="s">
        <v>59</v>
      </c>
      <c r="J77" s="184" t="s">
        <v>97</v>
      </c>
    </row>
    <row r="78" spans="1:10" ht="22.5" customHeight="1">
      <c r="A78" s="126"/>
      <c r="B78" s="126"/>
      <c r="F78" s="186" t="s">
        <v>61</v>
      </c>
      <c r="H78" s="125"/>
      <c r="I78" s="18" t="s">
        <v>59</v>
      </c>
      <c r="J78" s="184" t="s">
        <v>97</v>
      </c>
    </row>
    <row r="79" spans="1:10" ht="7.5" customHeight="1">
      <c r="A79" s="126"/>
      <c r="B79" s="126"/>
      <c r="H79" s="185"/>
      <c r="J79" s="183"/>
    </row>
    <row r="80" spans="1:10" ht="24" customHeight="1">
      <c r="A80" s="126"/>
      <c r="B80" s="126"/>
      <c r="C80" s="18" t="s">
        <v>99</v>
      </c>
      <c r="H80" s="125"/>
      <c r="I80" s="18" t="s">
        <v>58</v>
      </c>
      <c r="J80" s="184" t="s">
        <v>97</v>
      </c>
    </row>
    <row r="81" spans="1:10">
      <c r="A81" s="127"/>
      <c r="B81" s="127"/>
      <c r="C81" s="124"/>
      <c r="D81" s="124"/>
      <c r="E81" s="124"/>
      <c r="F81" s="124"/>
      <c r="G81" s="124"/>
      <c r="H81" s="124"/>
      <c r="I81" s="124"/>
      <c r="J81" s="181"/>
    </row>
    <row r="82" spans="1:10" ht="18.75" customHeight="1">
      <c r="J82" s="124"/>
    </row>
    <row r="83" spans="1:10" ht="21.75" customHeight="1">
      <c r="A83" s="187">
        <v>7</v>
      </c>
      <c r="B83" s="130"/>
      <c r="C83" s="131" t="s">
        <v>143</v>
      </c>
      <c r="D83" s="132"/>
      <c r="E83" s="132"/>
      <c r="F83" s="132"/>
      <c r="G83" s="132"/>
      <c r="H83" s="132"/>
      <c r="I83" s="132"/>
      <c r="J83" s="180"/>
    </row>
    <row r="84" spans="1:10">
      <c r="A84" s="126"/>
      <c r="B84" s="126"/>
      <c r="J84" s="183"/>
    </row>
    <row r="85" spans="1:10" ht="24" customHeight="1">
      <c r="A85" s="126"/>
      <c r="B85" s="126"/>
      <c r="C85" s="90" t="s">
        <v>57</v>
      </c>
      <c r="H85" s="125"/>
      <c r="I85" s="18" t="s">
        <v>58</v>
      </c>
      <c r="J85" s="184" t="s">
        <v>97</v>
      </c>
    </row>
    <row r="86" spans="1:10" ht="9" customHeight="1">
      <c r="A86" s="126"/>
      <c r="B86" s="126"/>
      <c r="H86" s="185"/>
      <c r="J86" s="183"/>
    </row>
    <row r="87" spans="1:10" ht="19.5">
      <c r="A87" s="126"/>
      <c r="B87" s="126"/>
      <c r="C87" s="18" t="s">
        <v>56</v>
      </c>
      <c r="H87" s="185"/>
      <c r="J87" s="183"/>
    </row>
    <row r="88" spans="1:10" ht="22.5" customHeight="1">
      <c r="A88" s="126"/>
      <c r="B88" s="126"/>
      <c r="F88" s="186" t="s">
        <v>63</v>
      </c>
      <c r="H88" s="125"/>
      <c r="I88" s="18" t="s">
        <v>59</v>
      </c>
      <c r="J88" s="184" t="s">
        <v>97</v>
      </c>
    </row>
    <row r="89" spans="1:10" ht="22.5" customHeight="1">
      <c r="A89" s="126"/>
      <c r="B89" s="126"/>
      <c r="F89" s="186" t="s">
        <v>62</v>
      </c>
      <c r="H89" s="125"/>
      <c r="I89" s="18" t="s">
        <v>59</v>
      </c>
      <c r="J89" s="184" t="s">
        <v>97</v>
      </c>
    </row>
    <row r="90" spans="1:10" ht="7.5" customHeight="1">
      <c r="A90" s="126"/>
      <c r="B90" s="126"/>
      <c r="H90" s="185"/>
      <c r="J90" s="183"/>
    </row>
    <row r="91" spans="1:10" ht="24" customHeight="1">
      <c r="A91" s="126"/>
      <c r="B91" s="126"/>
      <c r="C91" s="18" t="s">
        <v>99</v>
      </c>
      <c r="H91" s="125"/>
      <c r="I91" s="18" t="s">
        <v>58</v>
      </c>
      <c r="J91" s="184" t="s">
        <v>97</v>
      </c>
    </row>
    <row r="92" spans="1:10">
      <c r="A92" s="127"/>
      <c r="B92" s="127"/>
      <c r="C92" s="124"/>
      <c r="D92" s="124"/>
      <c r="E92" s="124"/>
      <c r="F92" s="124"/>
      <c r="G92" s="124"/>
      <c r="H92" s="124"/>
      <c r="I92" s="124"/>
      <c r="J92" s="181"/>
    </row>
    <row r="93" spans="1:10" ht="6.75" customHeight="1">
      <c r="J93" s="179"/>
    </row>
    <row r="95" spans="1:10">
      <c r="A95" s="177" t="s">
        <v>53</v>
      </c>
      <c r="B95" s="177"/>
      <c r="C95" s="178" t="s">
        <v>64</v>
      </c>
      <c r="D95" s="179"/>
      <c r="E95" s="179"/>
      <c r="F95" s="179"/>
      <c r="G95" s="179"/>
      <c r="H95" s="179"/>
      <c r="I95" s="179"/>
      <c r="J95" s="180"/>
    </row>
    <row r="96" spans="1:10" ht="6" customHeight="1">
      <c r="A96" s="127"/>
      <c r="B96" s="127"/>
      <c r="C96" s="124"/>
      <c r="D96" s="124"/>
      <c r="E96" s="124"/>
      <c r="F96" s="124"/>
      <c r="G96" s="124"/>
      <c r="H96" s="124"/>
      <c r="I96" s="124"/>
      <c r="J96" s="181"/>
    </row>
    <row r="97" spans="1:10" ht="21.75" customHeight="1">
      <c r="A97" s="182">
        <v>8</v>
      </c>
      <c r="B97" s="128"/>
      <c r="C97" s="129" t="s">
        <v>150</v>
      </c>
      <c r="D97"/>
      <c r="E97"/>
      <c r="F97"/>
      <c r="G97"/>
      <c r="H97"/>
      <c r="I97"/>
      <c r="J97" s="183"/>
    </row>
    <row r="98" spans="1:10">
      <c r="A98" s="126"/>
      <c r="B98" s="126"/>
      <c r="J98" s="183"/>
    </row>
    <row r="99" spans="1:10" ht="24" customHeight="1">
      <c r="A99" s="126"/>
      <c r="B99" s="126"/>
      <c r="C99" s="90" t="s">
        <v>57</v>
      </c>
      <c r="H99" s="125"/>
      <c r="I99" s="18" t="s">
        <v>58</v>
      </c>
      <c r="J99" s="184" t="s">
        <v>97</v>
      </c>
    </row>
    <row r="100" spans="1:10" ht="9" customHeight="1">
      <c r="A100" s="126"/>
      <c r="B100" s="126"/>
      <c r="H100" s="185"/>
      <c r="J100" s="183"/>
    </row>
    <row r="101" spans="1:10" ht="19.5">
      <c r="A101" s="126"/>
      <c r="B101" s="126"/>
      <c r="C101" s="18" t="s">
        <v>56</v>
      </c>
      <c r="H101" s="185"/>
      <c r="J101" s="183"/>
    </row>
    <row r="102" spans="1:10" ht="22.5" customHeight="1">
      <c r="A102" s="126"/>
      <c r="B102" s="126"/>
      <c r="F102" s="186" t="s">
        <v>60</v>
      </c>
      <c r="H102" s="125"/>
      <c r="I102" s="18" t="s">
        <v>59</v>
      </c>
      <c r="J102" s="184" t="s">
        <v>97</v>
      </c>
    </row>
    <row r="103" spans="1:10" ht="22.5" customHeight="1">
      <c r="A103" s="126"/>
      <c r="B103" s="126"/>
      <c r="F103" s="186" t="s">
        <v>63</v>
      </c>
      <c r="H103" s="125"/>
      <c r="I103" s="18" t="s">
        <v>59</v>
      </c>
      <c r="J103" s="184" t="s">
        <v>97</v>
      </c>
    </row>
    <row r="104" spans="1:10" ht="22.5" customHeight="1">
      <c r="A104" s="126"/>
      <c r="B104" s="126"/>
      <c r="F104" s="186" t="s">
        <v>62</v>
      </c>
      <c r="H104" s="125"/>
      <c r="I104" s="18" t="s">
        <v>59</v>
      </c>
      <c r="J104" s="184" t="s">
        <v>97</v>
      </c>
    </row>
    <row r="105" spans="1:10" ht="22.5" customHeight="1">
      <c r="A105" s="126"/>
      <c r="B105" s="126"/>
      <c r="F105" s="186" t="s">
        <v>61</v>
      </c>
      <c r="H105" s="125"/>
      <c r="I105" s="18" t="s">
        <v>59</v>
      </c>
      <c r="J105" s="184" t="s">
        <v>97</v>
      </c>
    </row>
    <row r="106" spans="1:10" ht="7.5" customHeight="1">
      <c r="A106" s="126"/>
      <c r="B106" s="126"/>
      <c r="H106" s="185"/>
      <c r="J106" s="183"/>
    </row>
    <row r="107" spans="1:10" ht="24" customHeight="1">
      <c r="A107" s="126"/>
      <c r="B107" s="126"/>
      <c r="C107" s="18" t="s">
        <v>99</v>
      </c>
      <c r="H107" s="125"/>
      <c r="I107" s="18" t="s">
        <v>58</v>
      </c>
      <c r="J107" s="184" t="s">
        <v>97</v>
      </c>
    </row>
    <row r="108" spans="1:10">
      <c r="A108" s="127"/>
      <c r="B108" s="127"/>
      <c r="C108" s="124"/>
      <c r="D108" s="124"/>
      <c r="E108" s="124"/>
      <c r="F108" s="124"/>
      <c r="G108" s="124"/>
      <c r="H108" s="124"/>
      <c r="I108" s="124"/>
      <c r="J108" s="181"/>
    </row>
    <row r="109" spans="1:10" ht="21" customHeight="1">
      <c r="J109" s="124"/>
    </row>
  </sheetData>
  <mergeCells count="1">
    <mergeCell ref="G2:H2"/>
  </mergeCells>
  <phoneticPr fontId="7"/>
  <pageMargins left="0.70866141732283472" right="0.70866141732283472" top="0.74803149606299213" bottom="0.74803149606299213" header="0.31496062992125984" footer="0.31496062992125984"/>
  <pageSetup paperSize="9" scale="99" orientation="portrait" r:id="rId1"/>
  <headerFooter>
    <oddFooter>&amp;C&amp;P/&amp;N</oddFooter>
  </headerFooter>
  <rowBreaks count="2" manualBreakCount="2">
    <brk id="42" max="16383" man="1"/>
    <brk id="82"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J157"/>
  <sheetViews>
    <sheetView showGridLines="0" view="pageBreakPreview" zoomScaleNormal="100" zoomScaleSheetLayoutView="100" workbookViewId="0">
      <selection activeCell="C10" sqref="C10"/>
    </sheetView>
  </sheetViews>
  <sheetFormatPr defaultColWidth="9" defaultRowHeight="13.5"/>
  <cols>
    <col min="1" max="7" width="13.875" style="18" customWidth="1"/>
    <col min="8" max="8" width="0.875" style="18" customWidth="1"/>
    <col min="9" max="16384" width="9" style="18"/>
  </cols>
  <sheetData>
    <row r="1" spans="1:7">
      <c r="A1" s="157" t="s">
        <v>68</v>
      </c>
    </row>
    <row r="2" spans="1:7" ht="14.25">
      <c r="A2" s="145" t="s">
        <v>86</v>
      </c>
      <c r="B2" s="33" t="s">
        <v>101</v>
      </c>
      <c r="E2" s="244"/>
      <c r="F2" s="244"/>
      <c r="G2" s="244"/>
    </row>
    <row r="3" spans="1:7" ht="6" customHeight="1">
      <c r="E3" s="244"/>
      <c r="F3" s="244"/>
      <c r="G3" s="244"/>
    </row>
    <row r="4" spans="1:7" ht="22.5" customHeight="1">
      <c r="A4" s="32" t="s">
        <v>69</v>
      </c>
      <c r="E4" s="244"/>
      <c r="F4" s="244"/>
      <c r="G4" s="244"/>
    </row>
    <row r="5" spans="1:7" ht="8.25" customHeight="1" thickBot="1"/>
    <row r="6" spans="1:7" ht="22.5" customHeight="1" thickBot="1">
      <c r="A6" s="146">
        <v>1</v>
      </c>
      <c r="B6" s="248" t="s">
        <v>149</v>
      </c>
      <c r="C6" s="248"/>
      <c r="D6" s="248"/>
      <c r="E6" s="248"/>
      <c r="F6" s="248"/>
      <c r="G6" s="249"/>
    </row>
    <row r="7" spans="1:7" ht="5.25" customHeight="1"/>
    <row r="8" spans="1:7" ht="15.75" customHeight="1">
      <c r="A8" s="253"/>
      <c r="B8" s="253" t="s">
        <v>118</v>
      </c>
      <c r="C8" s="253"/>
      <c r="D8" s="250" t="s">
        <v>70</v>
      </c>
      <c r="E8" s="251"/>
      <c r="F8" s="251"/>
      <c r="G8" s="252"/>
    </row>
    <row r="9" spans="1:7" ht="15.75" customHeight="1">
      <c r="A9" s="253"/>
      <c r="B9" s="143" t="s">
        <v>72</v>
      </c>
      <c r="C9" s="143" t="s">
        <v>167</v>
      </c>
      <c r="D9" s="143" t="s">
        <v>119</v>
      </c>
      <c r="E9" s="143" t="s">
        <v>166</v>
      </c>
      <c r="F9" s="199"/>
      <c r="G9" s="199"/>
    </row>
    <row r="10" spans="1:7" ht="15.75" customHeight="1">
      <c r="A10" s="143" t="s">
        <v>73</v>
      </c>
      <c r="B10" s="201">
        <v>58683</v>
      </c>
      <c r="C10" s="221">
        <v>56140</v>
      </c>
      <c r="D10" s="169"/>
      <c r="E10" s="144">
        <f>C10</f>
        <v>56140</v>
      </c>
      <c r="F10" s="169"/>
      <c r="G10" s="169"/>
    </row>
    <row r="11" spans="1:7" ht="15.75" customHeight="1">
      <c r="A11" s="143" t="s">
        <v>74</v>
      </c>
      <c r="B11" s="201">
        <v>53430</v>
      </c>
      <c r="C11" s="221">
        <v>54076</v>
      </c>
      <c r="D11" s="169"/>
      <c r="E11" s="144">
        <f t="shared" ref="E11:E15" si="0">C11</f>
        <v>54076</v>
      </c>
      <c r="F11" s="169"/>
      <c r="G11" s="169"/>
    </row>
    <row r="12" spans="1:7" ht="15.75" customHeight="1">
      <c r="A12" s="143" t="s">
        <v>75</v>
      </c>
      <c r="B12" s="201">
        <v>53604</v>
      </c>
      <c r="C12" s="221">
        <v>53001</v>
      </c>
      <c r="D12" s="169"/>
      <c r="E12" s="144">
        <f t="shared" si="0"/>
        <v>53001</v>
      </c>
      <c r="F12" s="169"/>
      <c r="G12" s="169"/>
    </row>
    <row r="13" spans="1:7" ht="15.75" customHeight="1">
      <c r="A13" s="143" t="s">
        <v>76</v>
      </c>
      <c r="B13" s="201">
        <v>57394</v>
      </c>
      <c r="C13" s="221">
        <v>57498</v>
      </c>
      <c r="D13" s="169"/>
      <c r="E13" s="144">
        <f t="shared" si="0"/>
        <v>57498</v>
      </c>
      <c r="F13" s="169"/>
      <c r="G13" s="169"/>
    </row>
    <row r="14" spans="1:7" ht="15.75" customHeight="1">
      <c r="A14" s="143" t="s">
        <v>77</v>
      </c>
      <c r="B14" s="201">
        <v>57332</v>
      </c>
      <c r="C14" s="221">
        <v>60994</v>
      </c>
      <c r="D14" s="169"/>
      <c r="E14" s="144">
        <f t="shared" si="0"/>
        <v>60994</v>
      </c>
      <c r="F14" s="169"/>
      <c r="G14" s="169"/>
    </row>
    <row r="15" spans="1:7" ht="15.75" customHeight="1">
      <c r="A15" s="143" t="s">
        <v>78</v>
      </c>
      <c r="B15" s="201">
        <v>52656</v>
      </c>
      <c r="C15" s="221">
        <v>57290</v>
      </c>
      <c r="D15" s="169"/>
      <c r="E15" s="144">
        <f t="shared" si="0"/>
        <v>57290</v>
      </c>
      <c r="F15" s="169"/>
      <c r="G15" s="169"/>
    </row>
    <row r="16" spans="1:7" ht="15.75" customHeight="1">
      <c r="A16" s="143" t="s">
        <v>79</v>
      </c>
      <c r="B16" s="221">
        <v>52914</v>
      </c>
      <c r="C16" s="201">
        <v>54354</v>
      </c>
      <c r="D16" s="144">
        <f>B16</f>
        <v>52914</v>
      </c>
      <c r="E16" s="169"/>
      <c r="F16" s="169"/>
      <c r="G16" s="169"/>
    </row>
    <row r="17" spans="1:7" ht="15.75" customHeight="1">
      <c r="A17" s="143" t="s">
        <v>80</v>
      </c>
      <c r="B17" s="221">
        <v>56344</v>
      </c>
      <c r="C17" s="201">
        <v>56027</v>
      </c>
      <c r="D17" s="144">
        <f t="shared" ref="D17:D21" si="1">B17</f>
        <v>56344</v>
      </c>
      <c r="E17" s="169"/>
      <c r="F17" s="169"/>
      <c r="G17" s="169"/>
    </row>
    <row r="18" spans="1:7" ht="15.75" customHeight="1">
      <c r="A18" s="143" t="s">
        <v>81</v>
      </c>
      <c r="B18" s="221">
        <v>64429</v>
      </c>
      <c r="C18" s="201">
        <v>66427</v>
      </c>
      <c r="D18" s="144">
        <f t="shared" si="1"/>
        <v>64429</v>
      </c>
      <c r="E18" s="169"/>
      <c r="F18" s="169"/>
      <c r="G18" s="169"/>
    </row>
    <row r="19" spans="1:7" ht="15.75" customHeight="1">
      <c r="A19" s="143" t="s">
        <v>82</v>
      </c>
      <c r="B19" s="221">
        <v>68814</v>
      </c>
      <c r="C19" s="201">
        <v>68159</v>
      </c>
      <c r="D19" s="144">
        <f t="shared" si="1"/>
        <v>68814</v>
      </c>
      <c r="E19" s="169"/>
      <c r="F19" s="169"/>
      <c r="G19" s="169"/>
    </row>
    <row r="20" spans="1:7" ht="15.75" customHeight="1">
      <c r="A20" s="143" t="s">
        <v>83</v>
      </c>
      <c r="B20" s="221">
        <v>62400</v>
      </c>
      <c r="C20" s="201">
        <v>62611</v>
      </c>
      <c r="D20" s="144">
        <f t="shared" si="1"/>
        <v>62400</v>
      </c>
      <c r="E20" s="169"/>
      <c r="F20" s="169"/>
      <c r="G20" s="169"/>
    </row>
    <row r="21" spans="1:7" ht="15.75" customHeight="1">
      <c r="A21" s="143" t="s">
        <v>84</v>
      </c>
      <c r="B21" s="221">
        <v>62082</v>
      </c>
      <c r="C21" s="201">
        <v>62082</v>
      </c>
      <c r="D21" s="144">
        <f t="shared" si="1"/>
        <v>62082</v>
      </c>
      <c r="E21" s="169"/>
      <c r="F21" s="169"/>
      <c r="G21" s="169"/>
    </row>
    <row r="22" spans="1:7" ht="15.75" customHeight="1" thickBot="1">
      <c r="A22" s="143" t="s">
        <v>85</v>
      </c>
      <c r="B22" s="168">
        <f>SUM(B10:B21)</f>
        <v>700082</v>
      </c>
      <c r="C22" s="168">
        <f>SUM(C10:C21)</f>
        <v>708659</v>
      </c>
      <c r="D22" s="147">
        <f>SUM(D10:D21)</f>
        <v>366983</v>
      </c>
      <c r="E22" s="147">
        <f t="shared" ref="E22" si="2">SUM(E10:E21)</f>
        <v>338999</v>
      </c>
      <c r="F22" s="198"/>
      <c r="G22" s="198"/>
    </row>
    <row r="23" spans="1:7" ht="15.75" customHeight="1" thickBot="1">
      <c r="A23" s="253" t="s">
        <v>163</v>
      </c>
      <c r="B23" s="253"/>
      <c r="C23" s="250"/>
      <c r="D23" s="245">
        <f>D22+E22+F22+G22</f>
        <v>705982</v>
      </c>
      <c r="E23" s="246"/>
      <c r="F23" s="246"/>
      <c r="G23" s="247"/>
    </row>
    <row r="24" spans="1:7" ht="30" customHeight="1" thickBot="1">
      <c r="A24" s="188"/>
    </row>
    <row r="25" spans="1:7" ht="22.5" customHeight="1" thickBot="1">
      <c r="A25" s="146">
        <v>2</v>
      </c>
      <c r="B25" s="248" t="s">
        <v>148</v>
      </c>
      <c r="C25" s="248"/>
      <c r="D25" s="248"/>
      <c r="E25" s="248"/>
      <c r="F25" s="248"/>
      <c r="G25" s="249"/>
    </row>
    <row r="26" spans="1:7" ht="5.25" customHeight="1"/>
    <row r="27" spans="1:7" ht="15.75" customHeight="1">
      <c r="A27" s="253"/>
      <c r="B27" s="253" t="s">
        <v>118</v>
      </c>
      <c r="C27" s="253"/>
      <c r="D27" s="250" t="s">
        <v>70</v>
      </c>
      <c r="E27" s="251"/>
      <c r="F27" s="251"/>
      <c r="G27" s="252"/>
    </row>
    <row r="28" spans="1:7" ht="15.75" customHeight="1">
      <c r="A28" s="253"/>
      <c r="B28" s="143" t="s">
        <v>72</v>
      </c>
      <c r="C28" s="143" t="s">
        <v>167</v>
      </c>
      <c r="D28" s="143" t="s">
        <v>119</v>
      </c>
      <c r="E28" s="143" t="s">
        <v>166</v>
      </c>
      <c r="F28" s="199"/>
      <c r="G28" s="199"/>
    </row>
    <row r="29" spans="1:7" ht="15.75" customHeight="1">
      <c r="A29" s="143" t="s">
        <v>73</v>
      </c>
      <c r="B29" s="144">
        <v>13864</v>
      </c>
      <c r="C29" s="233">
        <v>13509</v>
      </c>
      <c r="D29" s="169"/>
      <c r="E29" s="144">
        <f>C29</f>
        <v>13509</v>
      </c>
      <c r="F29" s="169"/>
      <c r="G29" s="169"/>
    </row>
    <row r="30" spans="1:7" ht="15.75" customHeight="1">
      <c r="A30" s="143" t="s">
        <v>74</v>
      </c>
      <c r="B30" s="144">
        <v>13454</v>
      </c>
      <c r="C30" s="233">
        <v>14224</v>
      </c>
      <c r="D30" s="169"/>
      <c r="E30" s="144">
        <f t="shared" ref="E30:E34" si="3">C30</f>
        <v>14224</v>
      </c>
      <c r="F30" s="169"/>
      <c r="G30" s="169"/>
    </row>
    <row r="31" spans="1:7" ht="15.75" customHeight="1">
      <c r="A31" s="143" t="s">
        <v>75</v>
      </c>
      <c r="B31" s="144">
        <v>13960</v>
      </c>
      <c r="C31" s="233">
        <v>12867</v>
      </c>
      <c r="D31" s="169"/>
      <c r="E31" s="144">
        <f t="shared" si="3"/>
        <v>12867</v>
      </c>
      <c r="F31" s="169"/>
      <c r="G31" s="169"/>
    </row>
    <row r="32" spans="1:7" ht="15.75" customHeight="1">
      <c r="A32" s="143" t="s">
        <v>76</v>
      </c>
      <c r="B32" s="144">
        <v>17074</v>
      </c>
      <c r="C32" s="233">
        <v>14631</v>
      </c>
      <c r="D32" s="169"/>
      <c r="E32" s="144">
        <f t="shared" si="3"/>
        <v>14631</v>
      </c>
      <c r="F32" s="169"/>
      <c r="G32" s="169"/>
    </row>
    <row r="33" spans="1:10" ht="15.75" customHeight="1">
      <c r="A33" s="143" t="s">
        <v>77</v>
      </c>
      <c r="B33" s="144">
        <v>16715</v>
      </c>
      <c r="C33" s="233">
        <v>15046</v>
      </c>
      <c r="D33" s="169"/>
      <c r="E33" s="144">
        <f t="shared" si="3"/>
        <v>15046</v>
      </c>
      <c r="F33" s="169"/>
      <c r="G33" s="169"/>
    </row>
    <row r="34" spans="1:10" ht="15.75" customHeight="1">
      <c r="A34" s="143" t="s">
        <v>78</v>
      </c>
      <c r="B34" s="144">
        <v>14239</v>
      </c>
      <c r="C34" s="233">
        <v>15838</v>
      </c>
      <c r="D34" s="169"/>
      <c r="E34" s="144">
        <f t="shared" si="3"/>
        <v>15838</v>
      </c>
      <c r="F34" s="169"/>
      <c r="G34" s="169"/>
    </row>
    <row r="35" spans="1:10" ht="15.75" customHeight="1">
      <c r="A35" s="143" t="s">
        <v>79</v>
      </c>
      <c r="B35" s="200">
        <v>15749</v>
      </c>
      <c r="C35" s="234">
        <v>13371</v>
      </c>
      <c r="D35" s="144">
        <f t="shared" ref="D35:D40" si="4">B35</f>
        <v>15749</v>
      </c>
      <c r="E35" s="169"/>
      <c r="F35" s="169"/>
      <c r="G35" s="169"/>
    </row>
    <row r="36" spans="1:10" ht="15.75" customHeight="1">
      <c r="A36" s="143" t="s">
        <v>80</v>
      </c>
      <c r="B36" s="200">
        <v>13870</v>
      </c>
      <c r="C36" s="234">
        <v>14107</v>
      </c>
      <c r="D36" s="144">
        <f t="shared" si="4"/>
        <v>13870</v>
      </c>
      <c r="E36" s="169"/>
      <c r="F36" s="169"/>
      <c r="G36" s="169"/>
    </row>
    <row r="37" spans="1:10" ht="15.75" customHeight="1">
      <c r="A37" s="143" t="s">
        <v>81</v>
      </c>
      <c r="B37" s="200">
        <v>19346</v>
      </c>
      <c r="C37" s="234">
        <v>16373</v>
      </c>
      <c r="D37" s="144">
        <f t="shared" si="4"/>
        <v>19346</v>
      </c>
      <c r="E37" s="169"/>
      <c r="F37" s="169"/>
      <c r="G37" s="169"/>
    </row>
    <row r="38" spans="1:10" ht="15.75" customHeight="1">
      <c r="A38" s="143" t="s">
        <v>82</v>
      </c>
      <c r="B38" s="200">
        <v>18127</v>
      </c>
      <c r="C38" s="234">
        <v>18220</v>
      </c>
      <c r="D38" s="144">
        <f t="shared" si="4"/>
        <v>18127</v>
      </c>
      <c r="E38" s="169"/>
      <c r="F38" s="169"/>
      <c r="G38" s="169"/>
    </row>
    <row r="39" spans="1:10" ht="15.75" customHeight="1">
      <c r="A39" s="143" t="s">
        <v>83</v>
      </c>
      <c r="B39" s="200">
        <v>17480</v>
      </c>
      <c r="C39" s="234">
        <v>17111</v>
      </c>
      <c r="D39" s="144">
        <f t="shared" si="4"/>
        <v>17480</v>
      </c>
      <c r="E39" s="169"/>
      <c r="F39" s="169"/>
      <c r="G39" s="169"/>
    </row>
    <row r="40" spans="1:10" ht="15.75" customHeight="1">
      <c r="A40" s="143" t="s">
        <v>84</v>
      </c>
      <c r="B40" s="200">
        <v>16908</v>
      </c>
      <c r="C40" s="144">
        <v>16908</v>
      </c>
      <c r="D40" s="144">
        <f t="shared" si="4"/>
        <v>16908</v>
      </c>
      <c r="E40" s="169"/>
      <c r="F40" s="169"/>
      <c r="G40" s="169"/>
    </row>
    <row r="41" spans="1:10" ht="15.75" customHeight="1" thickBot="1">
      <c r="A41" s="143" t="s">
        <v>85</v>
      </c>
      <c r="B41" s="168">
        <f>SUM(B29:B40)</f>
        <v>190786</v>
      </c>
      <c r="C41" s="168">
        <f>SUM(C29:C40)</f>
        <v>182205</v>
      </c>
      <c r="D41" s="147">
        <f>SUM(D29:D40)</f>
        <v>101480</v>
      </c>
      <c r="E41" s="147">
        <f t="shared" ref="E41" si="5">SUM(E29:E40)</f>
        <v>86115</v>
      </c>
      <c r="F41" s="198"/>
      <c r="G41" s="198"/>
    </row>
    <row r="42" spans="1:10" ht="15.75" customHeight="1" thickBot="1">
      <c r="A42" s="253" t="s">
        <v>163</v>
      </c>
      <c r="B42" s="253"/>
      <c r="C42" s="250"/>
      <c r="D42" s="245">
        <f>D41+E41+F41+G41</f>
        <v>187595</v>
      </c>
      <c r="E42" s="246"/>
      <c r="F42" s="246"/>
      <c r="G42" s="247"/>
    </row>
    <row r="43" spans="1:10" ht="30" customHeight="1" thickBot="1">
      <c r="A43" s="188"/>
    </row>
    <row r="44" spans="1:10" ht="22.5" customHeight="1" thickBot="1">
      <c r="A44" s="146">
        <v>3</v>
      </c>
      <c r="B44" s="248" t="s">
        <v>147</v>
      </c>
      <c r="C44" s="248"/>
      <c r="D44" s="248"/>
      <c r="E44" s="248"/>
      <c r="F44" s="248"/>
      <c r="G44" s="249"/>
    </row>
    <row r="45" spans="1:10" ht="6.75" customHeight="1"/>
    <row r="46" spans="1:10" ht="16.5" customHeight="1">
      <c r="A46" s="253"/>
      <c r="B46" s="253" t="s">
        <v>118</v>
      </c>
      <c r="C46" s="253"/>
      <c r="D46" s="250" t="s">
        <v>70</v>
      </c>
      <c r="E46" s="251"/>
      <c r="F46" s="251"/>
      <c r="G46" s="252"/>
    </row>
    <row r="47" spans="1:10" ht="16.5" customHeight="1">
      <c r="A47" s="253"/>
      <c r="B47" s="143" t="s">
        <v>72</v>
      </c>
      <c r="C47" s="143" t="s">
        <v>167</v>
      </c>
      <c r="D47" s="143" t="s">
        <v>119</v>
      </c>
      <c r="E47" s="143" t="s">
        <v>166</v>
      </c>
      <c r="F47" s="199"/>
      <c r="G47" s="199"/>
      <c r="J47" s="18">
        <v>102235</v>
      </c>
    </row>
    <row r="48" spans="1:10" ht="16.5" customHeight="1">
      <c r="A48" s="143" t="s">
        <v>73</v>
      </c>
      <c r="B48" s="201">
        <v>104569</v>
      </c>
      <c r="C48" s="200">
        <v>102235</v>
      </c>
      <c r="D48" s="169"/>
      <c r="E48" s="144">
        <f>C48</f>
        <v>102235</v>
      </c>
      <c r="F48" s="169"/>
      <c r="G48" s="169"/>
      <c r="J48" s="18">
        <v>103781</v>
      </c>
    </row>
    <row r="49" spans="1:10" ht="16.5" customHeight="1">
      <c r="A49" s="143" t="s">
        <v>74</v>
      </c>
      <c r="B49" s="201">
        <v>102656</v>
      </c>
      <c r="C49" s="200">
        <v>103781</v>
      </c>
      <c r="D49" s="169"/>
      <c r="E49" s="144">
        <f t="shared" ref="E49:E53" si="6">C49</f>
        <v>103781</v>
      </c>
      <c r="F49" s="169"/>
      <c r="G49" s="169"/>
      <c r="J49" s="18">
        <v>101477</v>
      </c>
    </row>
    <row r="50" spans="1:10" ht="16.5" customHeight="1">
      <c r="A50" s="143" t="s">
        <v>75</v>
      </c>
      <c r="B50" s="201">
        <v>101519</v>
      </c>
      <c r="C50" s="200">
        <v>101477</v>
      </c>
      <c r="D50" s="169"/>
      <c r="E50" s="144">
        <f t="shared" si="6"/>
        <v>101477</v>
      </c>
      <c r="F50" s="169"/>
      <c r="G50" s="169"/>
      <c r="J50" s="18">
        <v>112535</v>
      </c>
    </row>
    <row r="51" spans="1:10" ht="16.5" customHeight="1">
      <c r="A51" s="143" t="s">
        <v>76</v>
      </c>
      <c r="B51" s="201">
        <v>110250</v>
      </c>
      <c r="C51" s="200">
        <v>112535</v>
      </c>
      <c r="D51" s="169"/>
      <c r="E51" s="144">
        <f t="shared" si="6"/>
        <v>112535</v>
      </c>
      <c r="F51" s="169"/>
      <c r="G51" s="169"/>
      <c r="J51" s="18">
        <v>120074</v>
      </c>
    </row>
    <row r="52" spans="1:10" ht="16.5" customHeight="1">
      <c r="A52" s="143" t="s">
        <v>77</v>
      </c>
      <c r="B52" s="201">
        <v>110627</v>
      </c>
      <c r="C52" s="200">
        <v>120074</v>
      </c>
      <c r="D52" s="169"/>
      <c r="E52" s="144">
        <f t="shared" si="6"/>
        <v>120074</v>
      </c>
      <c r="F52" s="169"/>
      <c r="G52" s="169"/>
      <c r="J52" s="18">
        <v>110822</v>
      </c>
    </row>
    <row r="53" spans="1:10" ht="16.5" customHeight="1">
      <c r="A53" s="143" t="s">
        <v>78</v>
      </c>
      <c r="B53" s="201">
        <v>103152</v>
      </c>
      <c r="C53" s="200">
        <v>110822</v>
      </c>
      <c r="D53" s="169"/>
      <c r="E53" s="144">
        <f t="shared" si="6"/>
        <v>110822</v>
      </c>
      <c r="F53" s="169"/>
      <c r="G53" s="169"/>
      <c r="J53" s="18">
        <v>106110</v>
      </c>
    </row>
    <row r="54" spans="1:10" ht="16.5" customHeight="1">
      <c r="A54" s="143" t="s">
        <v>79</v>
      </c>
      <c r="B54" s="201">
        <v>103054</v>
      </c>
      <c r="C54" s="200">
        <v>106110</v>
      </c>
      <c r="D54" s="144">
        <f>C54</f>
        <v>106110</v>
      </c>
      <c r="E54" s="169"/>
      <c r="F54" s="169"/>
      <c r="G54" s="169"/>
      <c r="J54" s="18">
        <v>107155</v>
      </c>
    </row>
    <row r="55" spans="1:10" ht="16.5" customHeight="1">
      <c r="A55" s="143" t="s">
        <v>80</v>
      </c>
      <c r="B55" s="201">
        <v>103213</v>
      </c>
      <c r="C55" s="200">
        <v>107155</v>
      </c>
      <c r="D55" s="144">
        <f t="shared" ref="D55:D59" si="7">C55</f>
        <v>107155</v>
      </c>
      <c r="E55" s="169"/>
      <c r="F55" s="169"/>
      <c r="G55" s="169"/>
      <c r="J55" s="18">
        <v>116262</v>
      </c>
    </row>
    <row r="56" spans="1:10" ht="16.5" customHeight="1">
      <c r="A56" s="143" t="s">
        <v>81</v>
      </c>
      <c r="B56" s="201">
        <v>114402</v>
      </c>
      <c r="C56" s="200">
        <v>116262</v>
      </c>
      <c r="D56" s="144">
        <f t="shared" si="7"/>
        <v>116262</v>
      </c>
      <c r="E56" s="169"/>
      <c r="F56" s="169"/>
      <c r="G56" s="169"/>
      <c r="J56" s="18">
        <v>117084</v>
      </c>
    </row>
    <row r="57" spans="1:10" ht="16.5" customHeight="1">
      <c r="A57" s="143" t="s">
        <v>82</v>
      </c>
      <c r="B57" s="201">
        <v>118093</v>
      </c>
      <c r="C57" s="200">
        <v>117084</v>
      </c>
      <c r="D57" s="144">
        <f t="shared" si="7"/>
        <v>117084</v>
      </c>
      <c r="E57" s="169"/>
      <c r="F57" s="169"/>
      <c r="G57" s="169"/>
      <c r="J57" s="18">
        <v>108693</v>
      </c>
    </row>
    <row r="58" spans="1:10" ht="16.5" customHeight="1">
      <c r="A58" s="143" t="s">
        <v>83</v>
      </c>
      <c r="B58" s="201">
        <v>109520</v>
      </c>
      <c r="C58" s="200">
        <v>108693</v>
      </c>
      <c r="D58" s="144">
        <f t="shared" si="7"/>
        <v>108693</v>
      </c>
      <c r="E58" s="169"/>
      <c r="F58" s="169"/>
      <c r="G58" s="169"/>
    </row>
    <row r="59" spans="1:10" ht="16.5" customHeight="1">
      <c r="A59" s="143" t="s">
        <v>84</v>
      </c>
      <c r="B59" s="201">
        <v>110519</v>
      </c>
      <c r="C59" s="200">
        <f>B59</f>
        <v>110519</v>
      </c>
      <c r="D59" s="144">
        <f t="shared" si="7"/>
        <v>110519</v>
      </c>
      <c r="E59" s="169"/>
      <c r="F59" s="169"/>
      <c r="G59" s="169"/>
    </row>
    <row r="60" spans="1:10" ht="16.5" customHeight="1" thickBot="1">
      <c r="A60" s="143" t="s">
        <v>85</v>
      </c>
      <c r="B60" s="228">
        <f>SUM(B48:B59)</f>
        <v>1291574</v>
      </c>
      <c r="C60" s="168">
        <f>SUM(C48:C59)</f>
        <v>1316747</v>
      </c>
      <c r="D60" s="147">
        <f>SUM(D48:D59)</f>
        <v>665823</v>
      </c>
      <c r="E60" s="147">
        <f t="shared" ref="E60" si="8">SUM(E48:E59)</f>
        <v>650924</v>
      </c>
      <c r="F60" s="198"/>
      <c r="G60" s="198"/>
    </row>
    <row r="61" spans="1:10" ht="16.5" customHeight="1" thickBot="1">
      <c r="A61" s="253" t="s">
        <v>163</v>
      </c>
      <c r="B61" s="253"/>
      <c r="C61" s="250"/>
      <c r="D61" s="245">
        <f>D60+E60+F60+G60</f>
        <v>1316747</v>
      </c>
      <c r="E61" s="246"/>
      <c r="F61" s="246"/>
      <c r="G61" s="247"/>
    </row>
    <row r="62" spans="1:10" ht="30" customHeight="1" thickBot="1">
      <c r="A62" s="188"/>
    </row>
    <row r="63" spans="1:10" ht="22.5" customHeight="1" thickBot="1">
      <c r="A63" s="146">
        <v>4</v>
      </c>
      <c r="B63" s="248" t="s">
        <v>146</v>
      </c>
      <c r="C63" s="248"/>
      <c r="D63" s="248"/>
      <c r="E63" s="248"/>
      <c r="F63" s="248"/>
      <c r="G63" s="249"/>
    </row>
    <row r="64" spans="1:10" ht="5.25" customHeight="1"/>
    <row r="65" spans="1:7" ht="15.75" customHeight="1">
      <c r="A65" s="253"/>
      <c r="B65" s="253" t="s">
        <v>118</v>
      </c>
      <c r="C65" s="253"/>
      <c r="D65" s="250" t="s">
        <v>70</v>
      </c>
      <c r="E65" s="251"/>
      <c r="F65" s="251"/>
      <c r="G65" s="252"/>
    </row>
    <row r="66" spans="1:7" ht="15.75" customHeight="1">
      <c r="A66" s="253"/>
      <c r="B66" s="143" t="s">
        <v>71</v>
      </c>
      <c r="C66" s="143" t="s">
        <v>72</v>
      </c>
      <c r="D66" s="143" t="s">
        <v>119</v>
      </c>
      <c r="E66" s="143" t="s">
        <v>166</v>
      </c>
      <c r="F66" s="199"/>
      <c r="G66" s="199"/>
    </row>
    <row r="67" spans="1:7" ht="15.75" customHeight="1">
      <c r="A67" s="143" t="s">
        <v>73</v>
      </c>
      <c r="B67" s="200">
        <v>51666</v>
      </c>
      <c r="C67" s="201">
        <v>49488</v>
      </c>
      <c r="D67" s="169"/>
      <c r="E67" s="144">
        <f>B67</f>
        <v>51666</v>
      </c>
      <c r="F67" s="169"/>
      <c r="G67" s="169"/>
    </row>
    <row r="68" spans="1:7" ht="15.75" customHeight="1">
      <c r="A68" s="143" t="s">
        <v>74</v>
      </c>
      <c r="B68" s="200">
        <v>48829</v>
      </c>
      <c r="C68" s="201">
        <v>49772</v>
      </c>
      <c r="D68" s="169"/>
      <c r="E68" s="144">
        <f t="shared" ref="E68:E72" si="9">B68</f>
        <v>48829</v>
      </c>
      <c r="F68" s="169"/>
      <c r="G68" s="169"/>
    </row>
    <row r="69" spans="1:7" ht="15.75" customHeight="1">
      <c r="A69" s="143" t="s">
        <v>75</v>
      </c>
      <c r="B69" s="200">
        <v>51493</v>
      </c>
      <c r="C69" s="201">
        <v>51118</v>
      </c>
      <c r="D69" s="169"/>
      <c r="E69" s="144">
        <f t="shared" si="9"/>
        <v>51493</v>
      </c>
      <c r="F69" s="169"/>
      <c r="G69" s="169"/>
    </row>
    <row r="70" spans="1:7" ht="15.75" customHeight="1">
      <c r="A70" s="143" t="s">
        <v>76</v>
      </c>
      <c r="B70" s="200">
        <v>59490</v>
      </c>
      <c r="C70" s="201">
        <v>57531</v>
      </c>
      <c r="D70" s="169"/>
      <c r="E70" s="144">
        <f t="shared" si="9"/>
        <v>59490</v>
      </c>
      <c r="F70" s="169"/>
      <c r="G70" s="169"/>
    </row>
    <row r="71" spans="1:7" ht="15.75" customHeight="1">
      <c r="A71" s="143" t="s">
        <v>77</v>
      </c>
      <c r="B71" s="200">
        <v>64668</v>
      </c>
      <c r="C71" s="201">
        <v>58811</v>
      </c>
      <c r="D71" s="169"/>
      <c r="E71" s="144">
        <f t="shared" si="9"/>
        <v>64668</v>
      </c>
      <c r="F71" s="169"/>
      <c r="G71" s="169"/>
    </row>
    <row r="72" spans="1:7" ht="15.75" customHeight="1">
      <c r="A72" s="143" t="s">
        <v>78</v>
      </c>
      <c r="B72" s="200">
        <v>55486</v>
      </c>
      <c r="C72" s="201">
        <v>51212</v>
      </c>
      <c r="D72" s="169"/>
      <c r="E72" s="144">
        <f t="shared" si="9"/>
        <v>55486</v>
      </c>
      <c r="F72" s="169"/>
      <c r="G72" s="169"/>
    </row>
    <row r="73" spans="1:7" ht="15.75" customHeight="1">
      <c r="A73" s="143" t="s">
        <v>79</v>
      </c>
      <c r="B73" s="200">
        <v>53312</v>
      </c>
      <c r="C73" s="201">
        <v>48819</v>
      </c>
      <c r="D73" s="144">
        <f>B73</f>
        <v>53312</v>
      </c>
      <c r="E73" s="169"/>
      <c r="F73" s="169"/>
      <c r="G73" s="169"/>
    </row>
    <row r="74" spans="1:7" ht="15.75" customHeight="1">
      <c r="A74" s="143" t="s">
        <v>80</v>
      </c>
      <c r="B74" s="200">
        <v>51768</v>
      </c>
      <c r="C74" s="201">
        <v>51296</v>
      </c>
      <c r="D74" s="144">
        <f t="shared" ref="D74:D78" si="10">B74</f>
        <v>51768</v>
      </c>
      <c r="E74" s="169"/>
      <c r="F74" s="169"/>
      <c r="G74" s="169"/>
    </row>
    <row r="75" spans="1:7" ht="15.75" customHeight="1">
      <c r="A75" s="143" t="s">
        <v>81</v>
      </c>
      <c r="B75" s="200">
        <v>68328</v>
      </c>
      <c r="C75" s="201">
        <v>79220</v>
      </c>
      <c r="D75" s="144">
        <f t="shared" si="10"/>
        <v>68328</v>
      </c>
      <c r="E75" s="169"/>
      <c r="F75" s="169"/>
      <c r="G75" s="169"/>
    </row>
    <row r="76" spans="1:7" ht="15.75" customHeight="1">
      <c r="A76" s="143" t="s">
        <v>82</v>
      </c>
      <c r="B76" s="200">
        <v>81050</v>
      </c>
      <c r="C76" s="201">
        <v>86567</v>
      </c>
      <c r="D76" s="144">
        <f t="shared" si="10"/>
        <v>81050</v>
      </c>
      <c r="E76" s="169"/>
      <c r="F76" s="169"/>
      <c r="G76" s="169"/>
    </row>
    <row r="77" spans="1:7" ht="15.75" customHeight="1">
      <c r="A77" s="143" t="s">
        <v>83</v>
      </c>
      <c r="B77" s="200">
        <v>74415</v>
      </c>
      <c r="C77" s="201">
        <v>80445</v>
      </c>
      <c r="D77" s="144">
        <f t="shared" si="10"/>
        <v>74415</v>
      </c>
      <c r="E77" s="169"/>
      <c r="F77" s="169"/>
      <c r="G77" s="169"/>
    </row>
    <row r="78" spans="1:7" ht="15.75" customHeight="1">
      <c r="A78" s="143" t="s">
        <v>84</v>
      </c>
      <c r="B78" s="200">
        <v>76916</v>
      </c>
      <c r="C78" s="201">
        <v>74957</v>
      </c>
      <c r="D78" s="144">
        <f t="shared" si="10"/>
        <v>76916</v>
      </c>
      <c r="E78" s="169"/>
      <c r="F78" s="169"/>
      <c r="G78" s="169"/>
    </row>
    <row r="79" spans="1:7" ht="15.75" customHeight="1" thickBot="1">
      <c r="A79" s="143" t="s">
        <v>85</v>
      </c>
      <c r="B79" s="168">
        <f>SUM(B67:B78)</f>
        <v>737421</v>
      </c>
      <c r="C79" s="168">
        <f>SUM(C67:C78)</f>
        <v>739236</v>
      </c>
      <c r="D79" s="147">
        <f>SUM(D67:D78)</f>
        <v>405789</v>
      </c>
      <c r="E79" s="147">
        <f t="shared" ref="E79" si="11">SUM(E67:E78)</f>
        <v>331632</v>
      </c>
      <c r="F79" s="198"/>
      <c r="G79" s="198"/>
    </row>
    <row r="80" spans="1:7" ht="15.75" customHeight="1" thickBot="1">
      <c r="A80" s="253" t="s">
        <v>163</v>
      </c>
      <c r="B80" s="253"/>
      <c r="C80" s="250"/>
      <c r="D80" s="245">
        <f>D79+E79+F79+G79</f>
        <v>737421</v>
      </c>
      <c r="E80" s="246"/>
      <c r="F80" s="246"/>
      <c r="G80" s="247"/>
    </row>
    <row r="81" spans="1:7" ht="30" customHeight="1" thickBot="1">
      <c r="A81" s="188"/>
    </row>
    <row r="82" spans="1:7" ht="22.5" customHeight="1" thickBot="1">
      <c r="A82" s="146">
        <v>5</v>
      </c>
      <c r="B82" s="248" t="s">
        <v>145</v>
      </c>
      <c r="C82" s="248"/>
      <c r="D82" s="248"/>
      <c r="E82" s="248"/>
      <c r="F82" s="248"/>
      <c r="G82" s="249"/>
    </row>
    <row r="83" spans="1:7" ht="5.25" customHeight="1"/>
    <row r="84" spans="1:7" ht="15.75" customHeight="1">
      <c r="A84" s="253"/>
      <c r="B84" s="253" t="s">
        <v>118</v>
      </c>
      <c r="C84" s="253"/>
      <c r="D84" s="250" t="s">
        <v>70</v>
      </c>
      <c r="E84" s="251"/>
      <c r="F84" s="251"/>
      <c r="G84" s="252"/>
    </row>
    <row r="85" spans="1:7" ht="15.75" customHeight="1">
      <c r="A85" s="253"/>
      <c r="B85" s="143" t="s">
        <v>71</v>
      </c>
      <c r="C85" s="143" t="s">
        <v>72</v>
      </c>
      <c r="D85" s="143" t="s">
        <v>119</v>
      </c>
      <c r="E85" s="143" t="s">
        <v>166</v>
      </c>
      <c r="F85" s="199"/>
      <c r="G85" s="199"/>
    </row>
    <row r="86" spans="1:7" ht="15.75" customHeight="1">
      <c r="A86" s="143" t="s">
        <v>73</v>
      </c>
      <c r="B86" s="200">
        <v>222674</v>
      </c>
      <c r="C86" s="201">
        <v>206889</v>
      </c>
      <c r="D86" s="169"/>
      <c r="E86" s="144">
        <f>B86</f>
        <v>222674</v>
      </c>
      <c r="F86" s="169"/>
      <c r="G86" s="169"/>
    </row>
    <row r="87" spans="1:7" ht="15.75" customHeight="1">
      <c r="A87" s="143" t="s">
        <v>74</v>
      </c>
      <c r="B87" s="200">
        <v>223021</v>
      </c>
      <c r="C87" s="201">
        <v>219014</v>
      </c>
      <c r="D87" s="169"/>
      <c r="E87" s="144">
        <f t="shared" ref="E87:E91" si="12">B87</f>
        <v>223021</v>
      </c>
      <c r="F87" s="169"/>
      <c r="G87" s="169"/>
    </row>
    <row r="88" spans="1:7" ht="15.75" customHeight="1">
      <c r="A88" s="143" t="s">
        <v>75</v>
      </c>
      <c r="B88" s="200">
        <v>202350</v>
      </c>
      <c r="C88" s="201">
        <v>226029</v>
      </c>
      <c r="D88" s="169"/>
      <c r="E88" s="144">
        <f t="shared" si="12"/>
        <v>202350</v>
      </c>
      <c r="F88" s="169"/>
      <c r="G88" s="169"/>
    </row>
    <row r="89" spans="1:7" ht="15.75" customHeight="1">
      <c r="A89" s="143" t="s">
        <v>76</v>
      </c>
      <c r="B89" s="200">
        <v>210809</v>
      </c>
      <c r="C89" s="201">
        <v>231901</v>
      </c>
      <c r="D89" s="169"/>
      <c r="E89" s="144">
        <f t="shared" si="12"/>
        <v>210809</v>
      </c>
      <c r="F89" s="169"/>
      <c r="G89" s="169"/>
    </row>
    <row r="90" spans="1:7" ht="15.75" customHeight="1">
      <c r="A90" s="143" t="s">
        <v>77</v>
      </c>
      <c r="B90" s="200">
        <v>204659</v>
      </c>
      <c r="C90" s="201">
        <v>219307</v>
      </c>
      <c r="D90" s="169"/>
      <c r="E90" s="144">
        <f t="shared" si="12"/>
        <v>204659</v>
      </c>
      <c r="F90" s="169"/>
      <c r="G90" s="169"/>
    </row>
    <row r="91" spans="1:7" ht="15.75" customHeight="1">
      <c r="A91" s="143" t="s">
        <v>78</v>
      </c>
      <c r="B91" s="200">
        <v>201940</v>
      </c>
      <c r="C91" s="201">
        <v>209583</v>
      </c>
      <c r="D91" s="169"/>
      <c r="E91" s="144">
        <f t="shared" si="12"/>
        <v>201940</v>
      </c>
      <c r="F91" s="169"/>
      <c r="G91" s="169"/>
    </row>
    <row r="92" spans="1:7" ht="15.75" customHeight="1">
      <c r="A92" s="143" t="s">
        <v>79</v>
      </c>
      <c r="B92" s="200">
        <v>206876</v>
      </c>
      <c r="C92" s="201">
        <v>272861</v>
      </c>
      <c r="D92" s="144">
        <f>B92</f>
        <v>206876</v>
      </c>
      <c r="E92" s="169"/>
      <c r="F92" s="169"/>
      <c r="G92" s="169"/>
    </row>
    <row r="93" spans="1:7" ht="15.75" customHeight="1">
      <c r="A93" s="143" t="s">
        <v>80</v>
      </c>
      <c r="B93" s="200">
        <v>203940</v>
      </c>
      <c r="C93" s="201">
        <v>270200</v>
      </c>
      <c r="D93" s="144">
        <f t="shared" ref="D93:D97" si="13">B93</f>
        <v>203940</v>
      </c>
      <c r="E93" s="169"/>
      <c r="F93" s="169"/>
      <c r="G93" s="169"/>
    </row>
    <row r="94" spans="1:7" ht="15.75" customHeight="1">
      <c r="A94" s="143" t="s">
        <v>81</v>
      </c>
      <c r="B94" s="200">
        <v>212954</v>
      </c>
      <c r="C94" s="201">
        <v>278892</v>
      </c>
      <c r="D94" s="144">
        <f t="shared" si="13"/>
        <v>212954</v>
      </c>
      <c r="E94" s="169"/>
      <c r="F94" s="169"/>
      <c r="G94" s="169"/>
    </row>
    <row r="95" spans="1:7" ht="15.75" customHeight="1">
      <c r="A95" s="143" t="s">
        <v>82</v>
      </c>
      <c r="B95" s="200">
        <v>214030</v>
      </c>
      <c r="C95" s="201">
        <v>281185</v>
      </c>
      <c r="D95" s="144">
        <f t="shared" si="13"/>
        <v>214030</v>
      </c>
      <c r="E95" s="169"/>
      <c r="F95" s="169"/>
      <c r="G95" s="169"/>
    </row>
    <row r="96" spans="1:7" ht="15.75" customHeight="1">
      <c r="A96" s="143" t="s">
        <v>83</v>
      </c>
      <c r="B96" s="200">
        <v>187557</v>
      </c>
      <c r="C96" s="201">
        <v>257528</v>
      </c>
      <c r="D96" s="144">
        <f t="shared" si="13"/>
        <v>187557</v>
      </c>
      <c r="E96" s="169"/>
      <c r="F96" s="169"/>
      <c r="G96" s="169"/>
    </row>
    <row r="97" spans="1:7" ht="15.75" customHeight="1">
      <c r="A97" s="143" t="s">
        <v>84</v>
      </c>
      <c r="B97" s="200">
        <v>211252</v>
      </c>
      <c r="C97" s="201">
        <v>257845</v>
      </c>
      <c r="D97" s="144">
        <f t="shared" si="13"/>
        <v>211252</v>
      </c>
      <c r="E97" s="169"/>
      <c r="F97" s="169"/>
      <c r="G97" s="169"/>
    </row>
    <row r="98" spans="1:7" ht="15.75" customHeight="1" thickBot="1">
      <c r="A98" s="143" t="s">
        <v>85</v>
      </c>
      <c r="B98" s="168">
        <f>SUM(B86:B97)</f>
        <v>2502062</v>
      </c>
      <c r="C98" s="168">
        <f>SUM(C86:C97)</f>
        <v>2931234</v>
      </c>
      <c r="D98" s="147">
        <f>SUM(D86:D97)</f>
        <v>1236609</v>
      </c>
      <c r="E98" s="147">
        <f t="shared" ref="E98" si="14">SUM(E86:E97)</f>
        <v>1265453</v>
      </c>
      <c r="F98" s="198"/>
      <c r="G98" s="198"/>
    </row>
    <row r="99" spans="1:7" ht="15.75" customHeight="1" thickBot="1">
      <c r="A99" s="253" t="s">
        <v>163</v>
      </c>
      <c r="B99" s="253"/>
      <c r="C99" s="250"/>
      <c r="D99" s="245">
        <f>D98+E98+F98+G98</f>
        <v>2502062</v>
      </c>
      <c r="E99" s="246"/>
      <c r="F99" s="246"/>
      <c r="G99" s="247"/>
    </row>
    <row r="100" spans="1:7" ht="30" customHeight="1" thickBot="1">
      <c r="A100" s="188"/>
    </row>
    <row r="101" spans="1:7" ht="22.5" customHeight="1" thickBot="1">
      <c r="A101" s="146">
        <v>6</v>
      </c>
      <c r="B101" s="248" t="s">
        <v>144</v>
      </c>
      <c r="C101" s="248"/>
      <c r="D101" s="248"/>
      <c r="E101" s="248"/>
      <c r="F101" s="248"/>
      <c r="G101" s="249"/>
    </row>
    <row r="102" spans="1:7" ht="6.75" customHeight="1"/>
    <row r="103" spans="1:7" ht="16.5" customHeight="1">
      <c r="A103" s="253"/>
      <c r="B103" s="253" t="s">
        <v>118</v>
      </c>
      <c r="C103" s="253"/>
      <c r="D103" s="250" t="s">
        <v>70</v>
      </c>
      <c r="E103" s="251"/>
      <c r="F103" s="251"/>
      <c r="G103" s="252"/>
    </row>
    <row r="104" spans="1:7" ht="16.5" customHeight="1">
      <c r="A104" s="253"/>
      <c r="B104" s="143" t="s">
        <v>71</v>
      </c>
      <c r="C104" s="143" t="s">
        <v>72</v>
      </c>
      <c r="D104" s="143" t="s">
        <v>119</v>
      </c>
      <c r="E104" s="143" t="s">
        <v>166</v>
      </c>
      <c r="F104" s="199"/>
      <c r="G104" s="199"/>
    </row>
    <row r="105" spans="1:7" ht="16.5" customHeight="1">
      <c r="A105" s="143" t="s">
        <v>73</v>
      </c>
      <c r="B105" s="200">
        <v>42515</v>
      </c>
      <c r="C105" s="201">
        <v>40747</v>
      </c>
      <c r="D105" s="169"/>
      <c r="E105" s="144">
        <f>B105</f>
        <v>42515</v>
      </c>
      <c r="F105" s="169"/>
      <c r="G105" s="169"/>
    </row>
    <row r="106" spans="1:7" ht="16.5" customHeight="1">
      <c r="A106" s="143" t="s">
        <v>74</v>
      </c>
      <c r="B106" s="200">
        <v>43349</v>
      </c>
      <c r="C106" s="201">
        <v>43620</v>
      </c>
      <c r="D106" s="169"/>
      <c r="E106" s="144">
        <f t="shared" ref="E106:E110" si="15">B106</f>
        <v>43349</v>
      </c>
      <c r="F106" s="169"/>
      <c r="G106" s="169"/>
    </row>
    <row r="107" spans="1:7" ht="16.5" customHeight="1">
      <c r="A107" s="143" t="s">
        <v>75</v>
      </c>
      <c r="B107" s="200">
        <v>67020</v>
      </c>
      <c r="C107" s="201">
        <v>43442</v>
      </c>
      <c r="D107" s="169"/>
      <c r="E107" s="144">
        <f t="shared" si="15"/>
        <v>67020</v>
      </c>
      <c r="F107" s="169"/>
      <c r="G107" s="169"/>
    </row>
    <row r="108" spans="1:7" ht="16.5" customHeight="1">
      <c r="A108" s="143" t="s">
        <v>76</v>
      </c>
      <c r="B108" s="200">
        <v>49751</v>
      </c>
      <c r="C108" s="201">
        <v>54453</v>
      </c>
      <c r="D108" s="169"/>
      <c r="E108" s="144">
        <f t="shared" si="15"/>
        <v>49751</v>
      </c>
      <c r="F108" s="169"/>
      <c r="G108" s="169"/>
    </row>
    <row r="109" spans="1:7" ht="16.5" customHeight="1">
      <c r="A109" s="143" t="s">
        <v>77</v>
      </c>
      <c r="B109" s="200">
        <v>45802</v>
      </c>
      <c r="C109" s="201">
        <v>44423</v>
      </c>
      <c r="D109" s="169"/>
      <c r="E109" s="144">
        <f t="shared" si="15"/>
        <v>45802</v>
      </c>
      <c r="F109" s="169"/>
      <c r="G109" s="169"/>
    </row>
    <row r="110" spans="1:7" ht="16.5" customHeight="1">
      <c r="A110" s="143" t="s">
        <v>78</v>
      </c>
      <c r="B110" s="200">
        <v>37881</v>
      </c>
      <c r="C110" s="201">
        <v>41419</v>
      </c>
      <c r="D110" s="169"/>
      <c r="E110" s="144">
        <f t="shared" si="15"/>
        <v>37881</v>
      </c>
      <c r="F110" s="169"/>
      <c r="G110" s="169"/>
    </row>
    <row r="111" spans="1:7" ht="16.5" customHeight="1">
      <c r="A111" s="143" t="s">
        <v>79</v>
      </c>
      <c r="B111" s="200">
        <v>40923</v>
      </c>
      <c r="C111" s="201">
        <v>76156</v>
      </c>
      <c r="D111" s="144">
        <f>B111</f>
        <v>40923</v>
      </c>
      <c r="E111" s="169"/>
      <c r="F111" s="169"/>
      <c r="G111" s="169"/>
    </row>
    <row r="112" spans="1:7" ht="16.5" customHeight="1">
      <c r="A112" s="143" t="s">
        <v>80</v>
      </c>
      <c r="B112" s="200">
        <v>39884</v>
      </c>
      <c r="C112" s="201">
        <v>76741</v>
      </c>
      <c r="D112" s="144">
        <f t="shared" ref="D112:D116" si="16">B112</f>
        <v>39884</v>
      </c>
      <c r="E112" s="169"/>
      <c r="F112" s="169"/>
      <c r="G112" s="169"/>
    </row>
    <row r="113" spans="1:7" ht="16.5" customHeight="1">
      <c r="A113" s="143" t="s">
        <v>81</v>
      </c>
      <c r="B113" s="200">
        <v>44863</v>
      </c>
      <c r="C113" s="201">
        <v>84355</v>
      </c>
      <c r="D113" s="144">
        <f t="shared" si="16"/>
        <v>44863</v>
      </c>
      <c r="E113" s="169"/>
      <c r="F113" s="169"/>
      <c r="G113" s="169"/>
    </row>
    <row r="114" spans="1:7" ht="16.5" customHeight="1">
      <c r="A114" s="143" t="s">
        <v>82</v>
      </c>
      <c r="B114" s="200">
        <v>44658</v>
      </c>
      <c r="C114" s="201">
        <v>83202</v>
      </c>
      <c r="D114" s="144">
        <f t="shared" si="16"/>
        <v>44658</v>
      </c>
      <c r="E114" s="169"/>
      <c r="F114" s="169"/>
      <c r="G114" s="169"/>
    </row>
    <row r="115" spans="1:7" ht="16.5" customHeight="1">
      <c r="A115" s="143" t="s">
        <v>83</v>
      </c>
      <c r="B115" s="200">
        <v>38804</v>
      </c>
      <c r="C115" s="201">
        <v>76190</v>
      </c>
      <c r="D115" s="144">
        <f t="shared" si="16"/>
        <v>38804</v>
      </c>
      <c r="E115" s="169"/>
      <c r="F115" s="169"/>
      <c r="G115" s="169"/>
    </row>
    <row r="116" spans="1:7" ht="16.5" customHeight="1">
      <c r="A116" s="143" t="s">
        <v>84</v>
      </c>
      <c r="B116" s="200">
        <v>42262</v>
      </c>
      <c r="C116" s="201">
        <v>65216</v>
      </c>
      <c r="D116" s="144">
        <f t="shared" si="16"/>
        <v>42262</v>
      </c>
      <c r="E116" s="169"/>
      <c r="F116" s="169"/>
      <c r="G116" s="169"/>
    </row>
    <row r="117" spans="1:7" ht="16.5" customHeight="1" thickBot="1">
      <c r="A117" s="143" t="s">
        <v>85</v>
      </c>
      <c r="B117" s="168">
        <f>SUM(B105:B116)</f>
        <v>537712</v>
      </c>
      <c r="C117" s="168">
        <f>SUM(C105:C116)</f>
        <v>729964</v>
      </c>
      <c r="D117" s="147">
        <f>SUM(D105:D116)</f>
        <v>251394</v>
      </c>
      <c r="E117" s="147">
        <f t="shared" ref="E117" si="17">SUM(E105:E116)</f>
        <v>286318</v>
      </c>
      <c r="F117" s="198"/>
      <c r="G117" s="198"/>
    </row>
    <row r="118" spans="1:7" ht="16.5" customHeight="1" thickBot="1">
      <c r="A118" s="253" t="s">
        <v>163</v>
      </c>
      <c r="B118" s="253"/>
      <c r="C118" s="250"/>
      <c r="D118" s="245">
        <f>D117+E117+F117+G117</f>
        <v>537712</v>
      </c>
      <c r="E118" s="246"/>
      <c r="F118" s="246"/>
      <c r="G118" s="247"/>
    </row>
    <row r="119" spans="1:7" ht="30" customHeight="1" thickBot="1">
      <c r="A119" s="188"/>
    </row>
    <row r="120" spans="1:7" ht="22.5" customHeight="1" thickBot="1">
      <c r="A120" s="146">
        <v>7</v>
      </c>
      <c r="B120" s="248" t="s">
        <v>143</v>
      </c>
      <c r="C120" s="248"/>
      <c r="D120" s="248"/>
      <c r="E120" s="248"/>
      <c r="F120" s="248"/>
      <c r="G120" s="249"/>
    </row>
    <row r="121" spans="1:7" ht="5.25" customHeight="1"/>
    <row r="122" spans="1:7" ht="15.75" customHeight="1">
      <c r="A122" s="253"/>
      <c r="B122" s="253" t="s">
        <v>118</v>
      </c>
      <c r="C122" s="253"/>
      <c r="D122" s="250" t="s">
        <v>70</v>
      </c>
      <c r="E122" s="251"/>
      <c r="F122" s="251"/>
      <c r="G122" s="252"/>
    </row>
    <row r="123" spans="1:7" ht="15.75" customHeight="1">
      <c r="A123" s="253"/>
      <c r="B123" s="143" t="s">
        <v>72</v>
      </c>
      <c r="C123" s="143" t="s">
        <v>167</v>
      </c>
      <c r="D123" s="143" t="s">
        <v>119</v>
      </c>
      <c r="E123" s="143" t="s">
        <v>166</v>
      </c>
      <c r="F123" s="199"/>
      <c r="G123" s="199"/>
    </row>
    <row r="124" spans="1:7" ht="15.75" customHeight="1">
      <c r="A124" s="143" t="s">
        <v>73</v>
      </c>
      <c r="B124" s="201">
        <v>1036</v>
      </c>
      <c r="C124" s="200">
        <v>964</v>
      </c>
      <c r="D124" s="169"/>
      <c r="E124" s="144">
        <f>C124</f>
        <v>964</v>
      </c>
      <c r="F124" s="169"/>
      <c r="G124" s="169"/>
    </row>
    <row r="125" spans="1:7" ht="15.75" customHeight="1">
      <c r="A125" s="143" t="s">
        <v>74</v>
      </c>
      <c r="B125" s="201">
        <v>748</v>
      </c>
      <c r="C125" s="200">
        <v>759</v>
      </c>
      <c r="D125" s="169"/>
      <c r="E125" s="144">
        <f t="shared" ref="E125:E129" si="18">C125</f>
        <v>759</v>
      </c>
      <c r="F125" s="169"/>
      <c r="G125" s="169"/>
    </row>
    <row r="126" spans="1:7" ht="15.75" customHeight="1">
      <c r="A126" s="143" t="s">
        <v>75</v>
      </c>
      <c r="B126" s="201">
        <v>610</v>
      </c>
      <c r="C126" s="200">
        <v>618</v>
      </c>
      <c r="D126" s="169"/>
      <c r="E126" s="144">
        <f t="shared" si="18"/>
        <v>618</v>
      </c>
      <c r="F126" s="169"/>
      <c r="G126" s="169"/>
    </row>
    <row r="127" spans="1:7" ht="15.75" customHeight="1">
      <c r="A127" s="143" t="s">
        <v>76</v>
      </c>
      <c r="B127" s="201">
        <v>607</v>
      </c>
      <c r="C127" s="200">
        <v>671</v>
      </c>
      <c r="D127" s="169"/>
      <c r="E127" s="144">
        <f t="shared" si="18"/>
        <v>671</v>
      </c>
      <c r="F127" s="169"/>
      <c r="G127" s="169"/>
    </row>
    <row r="128" spans="1:7" ht="15.75" customHeight="1">
      <c r="A128" s="143" t="s">
        <v>77</v>
      </c>
      <c r="B128" s="201">
        <v>650</v>
      </c>
      <c r="C128" s="200">
        <v>715</v>
      </c>
      <c r="D128" s="169"/>
      <c r="E128" s="144">
        <f t="shared" si="18"/>
        <v>715</v>
      </c>
      <c r="F128" s="169"/>
      <c r="G128" s="169"/>
    </row>
    <row r="129" spans="1:7" ht="15.75" customHeight="1">
      <c r="A129" s="143" t="s">
        <v>78</v>
      </c>
      <c r="B129" s="201">
        <v>601</v>
      </c>
      <c r="C129" s="200">
        <v>652</v>
      </c>
      <c r="D129" s="169"/>
      <c r="E129" s="144">
        <f t="shared" si="18"/>
        <v>652</v>
      </c>
      <c r="F129" s="169"/>
      <c r="G129" s="169"/>
    </row>
    <row r="130" spans="1:7" ht="15.75" customHeight="1">
      <c r="A130" s="143" t="s">
        <v>79</v>
      </c>
      <c r="B130" s="201">
        <v>828</v>
      </c>
      <c r="C130" s="200">
        <v>775</v>
      </c>
      <c r="D130" s="144">
        <f>C130</f>
        <v>775</v>
      </c>
      <c r="E130" s="169"/>
      <c r="F130" s="169"/>
      <c r="G130" s="169"/>
    </row>
    <row r="131" spans="1:7" ht="15.75" customHeight="1">
      <c r="A131" s="143" t="s">
        <v>80</v>
      </c>
      <c r="B131" s="201">
        <v>1062</v>
      </c>
      <c r="C131" s="200">
        <v>1087</v>
      </c>
      <c r="D131" s="144">
        <f t="shared" ref="D131:D135" si="19">C131</f>
        <v>1087</v>
      </c>
      <c r="E131" s="169"/>
      <c r="F131" s="169"/>
      <c r="G131" s="169"/>
    </row>
    <row r="132" spans="1:7" ht="15.75" customHeight="1">
      <c r="A132" s="143" t="s">
        <v>81</v>
      </c>
      <c r="B132" s="201">
        <v>1672</v>
      </c>
      <c r="C132" s="200">
        <v>1554</v>
      </c>
      <c r="D132" s="144">
        <f t="shared" si="19"/>
        <v>1554</v>
      </c>
      <c r="E132" s="169"/>
      <c r="F132" s="169"/>
      <c r="G132" s="169"/>
    </row>
    <row r="133" spans="1:7" ht="15.75" customHeight="1">
      <c r="A133" s="143" t="s">
        <v>82</v>
      </c>
      <c r="B133" s="201">
        <v>1716</v>
      </c>
      <c r="C133" s="200">
        <v>1643</v>
      </c>
      <c r="D133" s="144">
        <f t="shared" si="19"/>
        <v>1643</v>
      </c>
      <c r="E133" s="169"/>
      <c r="F133" s="169"/>
      <c r="G133" s="169"/>
    </row>
    <row r="134" spans="1:7" ht="15.75" customHeight="1">
      <c r="A134" s="143" t="s">
        <v>83</v>
      </c>
      <c r="B134" s="201">
        <v>1504</v>
      </c>
      <c r="C134" s="200">
        <v>1469</v>
      </c>
      <c r="D134" s="144">
        <f t="shared" si="19"/>
        <v>1469</v>
      </c>
      <c r="E134" s="169"/>
      <c r="F134" s="169"/>
      <c r="G134" s="169"/>
    </row>
    <row r="135" spans="1:7" ht="15.75" customHeight="1">
      <c r="A135" s="143" t="s">
        <v>84</v>
      </c>
      <c r="B135" s="201">
        <v>1322</v>
      </c>
      <c r="C135" s="200">
        <v>1322</v>
      </c>
      <c r="D135" s="144">
        <f t="shared" si="19"/>
        <v>1322</v>
      </c>
      <c r="E135" s="169"/>
      <c r="F135" s="169"/>
      <c r="G135" s="169"/>
    </row>
    <row r="136" spans="1:7" ht="15.75" customHeight="1" thickBot="1">
      <c r="A136" s="143" t="s">
        <v>85</v>
      </c>
      <c r="B136" s="168">
        <f>SUM(B124:B135)</f>
        <v>12356</v>
      </c>
      <c r="C136" s="168">
        <f>SUM(C124:C135)</f>
        <v>12229</v>
      </c>
      <c r="D136" s="147">
        <f>SUM(D124:D135)</f>
        <v>7850</v>
      </c>
      <c r="E136" s="147">
        <f t="shared" ref="E136" si="20">SUM(E124:E135)</f>
        <v>4379</v>
      </c>
      <c r="F136" s="198"/>
      <c r="G136" s="198"/>
    </row>
    <row r="137" spans="1:7" ht="15.75" customHeight="1" thickBot="1">
      <c r="A137" s="253" t="s">
        <v>163</v>
      </c>
      <c r="B137" s="253"/>
      <c r="C137" s="250"/>
      <c r="D137" s="245">
        <f>D136+E136+F136+G136</f>
        <v>12229</v>
      </c>
      <c r="E137" s="246"/>
      <c r="F137" s="246"/>
      <c r="G137" s="247"/>
    </row>
    <row r="138" spans="1:7" ht="30" customHeight="1" thickBot="1">
      <c r="A138" s="188"/>
    </row>
    <row r="139" spans="1:7" ht="22.5" customHeight="1" thickBot="1">
      <c r="A139" s="146">
        <v>8</v>
      </c>
      <c r="B139" s="248" t="s">
        <v>150</v>
      </c>
      <c r="C139" s="248"/>
      <c r="D139" s="248"/>
      <c r="E139" s="248"/>
      <c r="F139" s="248"/>
      <c r="G139" s="249"/>
    </row>
    <row r="140" spans="1:7" ht="6.75" customHeight="1"/>
    <row r="141" spans="1:7" ht="16.5" customHeight="1">
      <c r="A141" s="253"/>
      <c r="B141" s="253" t="s">
        <v>118</v>
      </c>
      <c r="C141" s="253"/>
      <c r="D141" s="250" t="s">
        <v>70</v>
      </c>
      <c r="E141" s="251"/>
      <c r="F141" s="251"/>
      <c r="G141" s="252"/>
    </row>
    <row r="142" spans="1:7" ht="16.5" customHeight="1">
      <c r="A142" s="253"/>
      <c r="B142" s="143" t="s">
        <v>71</v>
      </c>
      <c r="C142" s="143" t="s">
        <v>167</v>
      </c>
      <c r="D142" s="143" t="s">
        <v>119</v>
      </c>
      <c r="E142" s="143" t="s">
        <v>166</v>
      </c>
      <c r="F142" s="199"/>
      <c r="G142" s="199"/>
    </row>
    <row r="143" spans="1:7" ht="16.5" customHeight="1">
      <c r="A143" s="143" t="s">
        <v>73</v>
      </c>
      <c r="B143" s="201">
        <v>112720</v>
      </c>
      <c r="C143" s="200">
        <v>131293</v>
      </c>
      <c r="D143" s="169"/>
      <c r="E143" s="144">
        <f>C143</f>
        <v>131293</v>
      </c>
      <c r="F143" s="169"/>
      <c r="G143" s="169"/>
    </row>
    <row r="144" spans="1:7" ht="16.5" customHeight="1">
      <c r="A144" s="143" t="s">
        <v>74</v>
      </c>
      <c r="B144" s="201">
        <v>107330</v>
      </c>
      <c r="C144" s="200">
        <v>118657</v>
      </c>
      <c r="D144" s="169"/>
      <c r="E144" s="144">
        <f t="shared" ref="E144:E148" si="21">C144</f>
        <v>118657</v>
      </c>
      <c r="F144" s="169"/>
      <c r="G144" s="169"/>
    </row>
    <row r="145" spans="1:7" ht="16.5" customHeight="1">
      <c r="A145" s="143" t="s">
        <v>75</v>
      </c>
      <c r="B145" s="201">
        <v>111910</v>
      </c>
      <c r="C145" s="200">
        <v>116106</v>
      </c>
      <c r="D145" s="169"/>
      <c r="E145" s="144">
        <f t="shared" si="21"/>
        <v>116106</v>
      </c>
      <c r="F145" s="169"/>
      <c r="G145" s="169"/>
    </row>
    <row r="146" spans="1:7" ht="16.5" customHeight="1">
      <c r="A146" s="143" t="s">
        <v>76</v>
      </c>
      <c r="B146" s="201">
        <v>118880</v>
      </c>
      <c r="C146" s="200">
        <v>128102</v>
      </c>
      <c r="D146" s="169"/>
      <c r="E146" s="144">
        <f t="shared" si="21"/>
        <v>128102</v>
      </c>
      <c r="F146" s="169"/>
      <c r="G146" s="169"/>
    </row>
    <row r="147" spans="1:7" ht="16.5" customHeight="1">
      <c r="A147" s="143" t="s">
        <v>77</v>
      </c>
      <c r="B147" s="201">
        <v>118230</v>
      </c>
      <c r="C147" s="200">
        <v>133835</v>
      </c>
      <c r="D147" s="169"/>
      <c r="E147" s="144">
        <f t="shared" si="21"/>
        <v>133835</v>
      </c>
      <c r="F147" s="169"/>
      <c r="G147" s="169"/>
    </row>
    <row r="148" spans="1:7" ht="16.5" customHeight="1">
      <c r="A148" s="143" t="s">
        <v>78</v>
      </c>
      <c r="B148" s="201">
        <v>108922</v>
      </c>
      <c r="C148" s="200">
        <v>125941</v>
      </c>
      <c r="D148" s="169"/>
      <c r="E148" s="144">
        <f t="shared" si="21"/>
        <v>125941</v>
      </c>
      <c r="F148" s="169"/>
      <c r="G148" s="169"/>
    </row>
    <row r="149" spans="1:7" ht="16.5" customHeight="1">
      <c r="A149" s="143" t="s">
        <v>79</v>
      </c>
      <c r="B149" s="200">
        <v>117401</v>
      </c>
      <c r="C149" s="201">
        <v>104499</v>
      </c>
      <c r="D149" s="144">
        <f>B149</f>
        <v>117401</v>
      </c>
      <c r="E149" s="169"/>
      <c r="F149" s="169"/>
      <c r="G149" s="169"/>
    </row>
    <row r="150" spans="1:7" ht="16.5" customHeight="1">
      <c r="A150" s="143" t="s">
        <v>80</v>
      </c>
      <c r="B150" s="200">
        <v>125494</v>
      </c>
      <c r="C150" s="201">
        <v>110626</v>
      </c>
      <c r="D150" s="144">
        <f t="shared" ref="D150:D154" si="22">B150</f>
        <v>125494</v>
      </c>
      <c r="E150" s="169"/>
      <c r="F150" s="169"/>
      <c r="G150" s="169"/>
    </row>
    <row r="151" spans="1:7" ht="16.5" customHeight="1">
      <c r="A151" s="143" t="s">
        <v>81</v>
      </c>
      <c r="B151" s="200">
        <v>149795</v>
      </c>
      <c r="C151" s="201">
        <v>117781</v>
      </c>
      <c r="D151" s="144">
        <f t="shared" si="22"/>
        <v>149795</v>
      </c>
      <c r="E151" s="169"/>
      <c r="F151" s="169"/>
      <c r="G151" s="169"/>
    </row>
    <row r="152" spans="1:7" ht="16.5" customHeight="1">
      <c r="A152" s="143" t="s">
        <v>82</v>
      </c>
      <c r="B152" s="200">
        <v>151905</v>
      </c>
      <c r="C152" s="201">
        <v>126229</v>
      </c>
      <c r="D152" s="144">
        <f t="shared" si="22"/>
        <v>151905</v>
      </c>
      <c r="E152" s="169"/>
      <c r="F152" s="169"/>
      <c r="G152" s="169"/>
    </row>
    <row r="153" spans="1:7" ht="16.5" customHeight="1">
      <c r="A153" s="143" t="s">
        <v>83</v>
      </c>
      <c r="B153" s="200">
        <v>123297</v>
      </c>
      <c r="C153" s="201">
        <v>123700</v>
      </c>
      <c r="D153" s="144">
        <f t="shared" si="22"/>
        <v>123297</v>
      </c>
      <c r="E153" s="169"/>
      <c r="F153" s="169"/>
      <c r="G153" s="169"/>
    </row>
    <row r="154" spans="1:7" ht="16.5" customHeight="1">
      <c r="A154" s="143" t="s">
        <v>84</v>
      </c>
      <c r="B154" s="200">
        <v>137049</v>
      </c>
      <c r="C154" s="201"/>
      <c r="D154" s="144">
        <f t="shared" si="22"/>
        <v>137049</v>
      </c>
      <c r="E154" s="169"/>
      <c r="F154" s="169"/>
      <c r="G154" s="169"/>
    </row>
    <row r="155" spans="1:7" ht="16.5" customHeight="1" thickBot="1">
      <c r="A155" s="143" t="s">
        <v>85</v>
      </c>
      <c r="B155" s="168">
        <f>SUM(B143:B154)</f>
        <v>1482933</v>
      </c>
      <c r="C155" s="168">
        <f>SUM(C143:C154)</f>
        <v>1336769</v>
      </c>
      <c r="D155" s="147">
        <f>SUM(D143:D154)</f>
        <v>804941</v>
      </c>
      <c r="E155" s="147">
        <f t="shared" ref="E155" si="23">SUM(E143:E154)</f>
        <v>753934</v>
      </c>
      <c r="F155" s="198"/>
      <c r="G155" s="198"/>
    </row>
    <row r="156" spans="1:7" ht="16.5" customHeight="1" thickBot="1">
      <c r="A156" s="253" t="s">
        <v>163</v>
      </c>
      <c r="B156" s="253"/>
      <c r="C156" s="250"/>
      <c r="D156" s="245">
        <f>D155+E155+F155+G155</f>
        <v>1558875</v>
      </c>
      <c r="E156" s="246"/>
      <c r="F156" s="246"/>
      <c r="G156" s="247"/>
    </row>
    <row r="157" spans="1:7" ht="30" customHeight="1">
      <c r="A157" s="188"/>
    </row>
  </sheetData>
  <mergeCells count="49">
    <mergeCell ref="B101:G101"/>
    <mergeCell ref="A103:A104"/>
    <mergeCell ref="B103:C103"/>
    <mergeCell ref="D103:G103"/>
    <mergeCell ref="A137:C137"/>
    <mergeCell ref="D137:G137"/>
    <mergeCell ref="A118:C118"/>
    <mergeCell ref="D118:G118"/>
    <mergeCell ref="B120:G120"/>
    <mergeCell ref="A122:A123"/>
    <mergeCell ref="B122:C122"/>
    <mergeCell ref="D122:G122"/>
    <mergeCell ref="B82:G82"/>
    <mergeCell ref="A84:A85"/>
    <mergeCell ref="B84:C84"/>
    <mergeCell ref="D84:G84"/>
    <mergeCell ref="A99:C99"/>
    <mergeCell ref="D99:G99"/>
    <mergeCell ref="A65:A66"/>
    <mergeCell ref="B65:C65"/>
    <mergeCell ref="D65:G65"/>
    <mergeCell ref="A80:C80"/>
    <mergeCell ref="D80:G80"/>
    <mergeCell ref="B27:C27"/>
    <mergeCell ref="D42:G42"/>
    <mergeCell ref="A61:C61"/>
    <mergeCell ref="D61:G61"/>
    <mergeCell ref="B63:G63"/>
    <mergeCell ref="B44:G44"/>
    <mergeCell ref="A46:A47"/>
    <mergeCell ref="B46:C46"/>
    <mergeCell ref="D46:G46"/>
    <mergeCell ref="A42:C42"/>
    <mergeCell ref="E2:G4"/>
    <mergeCell ref="D23:G23"/>
    <mergeCell ref="B25:G25"/>
    <mergeCell ref="D27:G27"/>
    <mergeCell ref="A156:C156"/>
    <mergeCell ref="A141:A142"/>
    <mergeCell ref="A8:A9"/>
    <mergeCell ref="B8:C8"/>
    <mergeCell ref="B141:C141"/>
    <mergeCell ref="A23:C23"/>
    <mergeCell ref="D141:G141"/>
    <mergeCell ref="D156:G156"/>
    <mergeCell ref="B139:G139"/>
    <mergeCell ref="B6:G6"/>
    <mergeCell ref="D8:G8"/>
    <mergeCell ref="A27:A28"/>
  </mergeCells>
  <phoneticPr fontId="7"/>
  <printOptions horizontalCentered="1"/>
  <pageMargins left="0.51181102362204722" right="0" top="0.98425196850393704" bottom="0.98425196850393704" header="0" footer="0"/>
  <pageSetup paperSize="9" fitToWidth="0" fitToHeight="4" orientation="portrait" r:id="rId1"/>
  <headerFooter>
    <oddFooter>&amp;C&amp;P/&amp;N</oddFooter>
  </headerFooter>
  <rowBreaks count="3" manualBreakCount="3">
    <brk id="43" max="7" man="1"/>
    <brk id="81" max="7" man="1"/>
    <brk id="119" max="7"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E237"/>
  <sheetViews>
    <sheetView showGridLines="0" tabSelected="1" view="pageBreakPreview" zoomScale="80" zoomScaleNormal="80" zoomScaleSheetLayoutView="80" workbookViewId="0">
      <pane ySplit="3" topLeftCell="A4" activePane="bottomLeft" state="frozenSplit"/>
      <selection activeCell="B2" sqref="B2"/>
      <selection pane="bottomLeft" activeCell="B9" sqref="B9"/>
    </sheetView>
  </sheetViews>
  <sheetFormatPr defaultColWidth="9" defaultRowHeight="13.5"/>
  <cols>
    <col min="1" max="1" width="1.5" style="5" customWidth="1"/>
    <col min="2" max="2" width="30.375" style="5" customWidth="1"/>
    <col min="3" max="3" width="19.625" style="18" customWidth="1"/>
    <col min="4" max="15" width="13.625" style="5" customWidth="1"/>
    <col min="16" max="16" width="22.125" style="5" customWidth="1"/>
    <col min="17" max="17" width="1.375" style="5" customWidth="1"/>
    <col min="18" max="18" width="16.125" style="4" bestFit="1" customWidth="1"/>
    <col min="19" max="19" width="11.875" style="5" bestFit="1" customWidth="1"/>
    <col min="20" max="20" width="16.875" style="5" bestFit="1" customWidth="1"/>
    <col min="21" max="21" width="18.375" style="5" bestFit="1" customWidth="1"/>
    <col min="22" max="16384" width="9" style="5"/>
  </cols>
  <sheetData>
    <row r="1" spans="2:31">
      <c r="E1" s="158"/>
      <c r="F1" s="159"/>
      <c r="G1" s="160"/>
      <c r="H1" s="122"/>
      <c r="I1" s="122"/>
      <c r="J1" s="122"/>
      <c r="K1" s="122"/>
      <c r="L1" s="122"/>
      <c r="M1" s="122"/>
      <c r="N1" s="122"/>
    </row>
    <row r="2" spans="2:31">
      <c r="E2" s="161"/>
      <c r="F2" s="159"/>
      <c r="G2" s="160"/>
      <c r="H2" s="122"/>
      <c r="I2" s="122"/>
      <c r="J2" s="122"/>
      <c r="K2" s="122"/>
      <c r="L2" s="122"/>
      <c r="M2" s="122"/>
    </row>
    <row r="3" spans="2:31" ht="12.75" customHeight="1">
      <c r="E3" s="162"/>
      <c r="F3" s="159"/>
      <c r="G3" s="160"/>
    </row>
    <row r="4" spans="2:31" ht="12.75" customHeight="1">
      <c r="E4" s="162"/>
      <c r="F4" s="159"/>
      <c r="G4" s="160"/>
    </row>
    <row r="5" spans="2:31" ht="12.75" customHeight="1">
      <c r="E5" s="162"/>
      <c r="F5" s="159"/>
      <c r="G5" s="160"/>
    </row>
    <row r="6" spans="2:31" ht="12.75" customHeight="1">
      <c r="E6" s="162"/>
      <c r="F6" s="159"/>
      <c r="G6" s="160"/>
    </row>
    <row r="7" spans="2:31" ht="12.75" customHeight="1">
      <c r="E7" s="162"/>
      <c r="F7" s="159"/>
      <c r="G7" s="160"/>
    </row>
    <row r="8" spans="2:31" ht="12.75" customHeight="1">
      <c r="E8" s="162"/>
      <c r="F8" s="159"/>
      <c r="G8" s="160"/>
    </row>
    <row r="9" spans="2:31" ht="18" customHeight="1">
      <c r="B9" s="33" t="s">
        <v>101</v>
      </c>
      <c r="D9" s="18"/>
      <c r="E9" s="18"/>
      <c r="F9" s="18"/>
      <c r="H9" s="280">
        <v>45566</v>
      </c>
      <c r="I9" s="280"/>
      <c r="J9" s="34" t="s">
        <v>0</v>
      </c>
      <c r="K9" s="281">
        <v>45930</v>
      </c>
      <c r="L9" s="281"/>
      <c r="M9" s="35" t="s">
        <v>120</v>
      </c>
      <c r="N9" s="35"/>
      <c r="P9" s="64" t="s">
        <v>102</v>
      </c>
      <c r="Q9" s="64"/>
    </row>
    <row r="10" spans="2:31" ht="12" customHeight="1">
      <c r="B10" s="289" t="s">
        <v>165</v>
      </c>
      <c r="C10" s="289"/>
      <c r="D10" s="289"/>
      <c r="E10" s="289"/>
      <c r="F10" s="289"/>
      <c r="G10" s="289"/>
      <c r="H10" s="289"/>
      <c r="I10" s="289"/>
      <c r="J10" s="289"/>
      <c r="K10" s="289"/>
      <c r="L10" s="289"/>
      <c r="M10" s="289"/>
      <c r="N10" s="289"/>
      <c r="O10" s="289"/>
      <c r="P10" s="289"/>
      <c r="Q10" s="112"/>
    </row>
    <row r="11" spans="2:31" ht="12" customHeight="1">
      <c r="B11" s="289"/>
      <c r="C11" s="289"/>
      <c r="D11" s="289"/>
      <c r="E11" s="289"/>
      <c r="F11" s="289"/>
      <c r="G11" s="289"/>
      <c r="H11" s="289"/>
      <c r="I11" s="289"/>
      <c r="J11" s="289"/>
      <c r="K11" s="289"/>
      <c r="L11" s="289"/>
      <c r="M11" s="289"/>
      <c r="N11" s="289"/>
      <c r="O11" s="289"/>
      <c r="P11" s="289"/>
      <c r="Q11" s="112"/>
    </row>
    <row r="12" spans="2:31" ht="21.75" customHeight="1" thickBot="1">
      <c r="B12" s="116">
        <v>1</v>
      </c>
      <c r="C12" s="90"/>
      <c r="T12" s="13"/>
      <c r="U12" s="13"/>
      <c r="V12" s="13"/>
      <c r="W12" s="13"/>
      <c r="X12" s="13"/>
      <c r="Y12" s="13"/>
      <c r="Z12" s="13"/>
      <c r="AA12" s="13"/>
      <c r="AB12" s="13"/>
      <c r="AC12" s="13"/>
      <c r="AD12" s="13"/>
      <c r="AE12" s="13"/>
    </row>
    <row r="13" spans="2:31" ht="18" customHeight="1">
      <c r="B13" s="283" t="s">
        <v>130</v>
      </c>
      <c r="C13" s="51" t="s">
        <v>131</v>
      </c>
      <c r="D13" s="37"/>
      <c r="E13" s="37"/>
      <c r="F13" s="37"/>
      <c r="G13" s="41"/>
      <c r="H13" s="42" t="s">
        <v>34</v>
      </c>
      <c r="I13" s="285">
        <f>MAX(D19:O19)</f>
        <v>140</v>
      </c>
      <c r="J13" s="285"/>
      <c r="K13" s="286" t="s">
        <v>36</v>
      </c>
      <c r="L13" s="286"/>
      <c r="M13" s="43" t="s">
        <v>129</v>
      </c>
      <c r="N13" s="192"/>
      <c r="O13" s="193" t="s">
        <v>100</v>
      </c>
      <c r="P13" s="194"/>
      <c r="Q13" s="67"/>
    </row>
    <row r="14" spans="2:31" ht="20.25" customHeight="1" thickBot="1">
      <c r="B14" s="284"/>
      <c r="C14" s="156" t="s">
        <v>127</v>
      </c>
      <c r="D14" s="54"/>
      <c r="E14" s="38"/>
      <c r="F14" s="38"/>
      <c r="G14" s="44"/>
      <c r="H14" s="39" t="s">
        <v>33</v>
      </c>
      <c r="I14" s="287">
        <v>500</v>
      </c>
      <c r="J14" s="287"/>
      <c r="K14" s="288" t="s">
        <v>35</v>
      </c>
      <c r="L14" s="288"/>
      <c r="M14" s="121">
        <v>500</v>
      </c>
      <c r="N14" s="120"/>
      <c r="O14" s="38"/>
      <c r="P14" s="40"/>
      <c r="V14" s="114"/>
    </row>
    <row r="15" spans="2:31" ht="18.75" customHeight="1">
      <c r="B15" s="254" t="s">
        <v>1</v>
      </c>
      <c r="C15" s="254" t="s">
        <v>2</v>
      </c>
      <c r="D15" s="258" t="s">
        <v>164</v>
      </c>
      <c r="E15" s="259"/>
      <c r="F15" s="259"/>
      <c r="G15" s="259"/>
      <c r="H15" s="259"/>
      <c r="I15" s="259"/>
      <c r="J15" s="264" t="s">
        <v>170</v>
      </c>
      <c r="K15" s="265"/>
      <c r="L15" s="265"/>
      <c r="M15" s="265"/>
      <c r="N15" s="265"/>
      <c r="O15" s="290"/>
      <c r="P15" s="254" t="s">
        <v>11</v>
      </c>
      <c r="Q15" s="69"/>
      <c r="R15" s="270"/>
      <c r="S15" s="270"/>
      <c r="T15" s="270"/>
      <c r="U15" s="270"/>
      <c r="V15" s="270"/>
    </row>
    <row r="16" spans="2:31" ht="18.75" customHeight="1" thickBot="1">
      <c r="B16" s="255"/>
      <c r="C16" s="255"/>
      <c r="D16" s="22" t="s">
        <v>107</v>
      </c>
      <c r="E16" s="22" t="s">
        <v>108</v>
      </c>
      <c r="F16" s="22" t="s">
        <v>109</v>
      </c>
      <c r="G16" s="22" t="s">
        <v>110</v>
      </c>
      <c r="H16" s="22" t="s">
        <v>111</v>
      </c>
      <c r="I16" s="235" t="s">
        <v>10</v>
      </c>
      <c r="J16" s="240" t="s">
        <v>112</v>
      </c>
      <c r="K16" s="22" t="s">
        <v>113</v>
      </c>
      <c r="L16" s="22" t="s">
        <v>114</v>
      </c>
      <c r="M16" s="24" t="s">
        <v>115</v>
      </c>
      <c r="N16" s="24" t="s">
        <v>116</v>
      </c>
      <c r="O16" s="241" t="s">
        <v>117</v>
      </c>
      <c r="P16" s="256"/>
      <c r="Q16" s="19"/>
      <c r="R16" s="31"/>
      <c r="S16" s="145"/>
      <c r="T16" s="3"/>
      <c r="U16" s="145"/>
      <c r="V16" s="18"/>
    </row>
    <row r="17" spans="2:31" ht="18.75" customHeight="1">
      <c r="B17" s="82" t="s">
        <v>23</v>
      </c>
      <c r="C17" s="20" t="s">
        <v>4</v>
      </c>
      <c r="D17" s="6">
        <v>52914</v>
      </c>
      <c r="E17" s="6">
        <v>56344</v>
      </c>
      <c r="F17" s="6">
        <v>64429</v>
      </c>
      <c r="G17" s="6">
        <v>68814</v>
      </c>
      <c r="H17" s="6">
        <v>62400</v>
      </c>
      <c r="I17" s="236">
        <v>62082</v>
      </c>
      <c r="J17" s="202">
        <v>56140</v>
      </c>
      <c r="K17" s="203">
        <v>54076</v>
      </c>
      <c r="L17" s="203">
        <v>53001</v>
      </c>
      <c r="M17" s="203">
        <v>57498</v>
      </c>
      <c r="N17" s="203">
        <v>60994</v>
      </c>
      <c r="O17" s="204">
        <v>57290</v>
      </c>
      <c r="P17" s="23" t="str">
        <f>"計 "&amp;TEXT(SUM(D17:O17),"#,#")&amp;" kWh"</f>
        <v>計 705,982 kWh</v>
      </c>
      <c r="Q17" s="70"/>
      <c r="R17" s="195"/>
      <c r="S17" s="145"/>
      <c r="T17" s="31"/>
      <c r="U17" s="113"/>
      <c r="V17" s="196"/>
    </row>
    <row r="18" spans="2:31" ht="18.75" customHeight="1">
      <c r="B18" s="83" t="s">
        <v>46</v>
      </c>
      <c r="C18" s="21" t="s">
        <v>5</v>
      </c>
      <c r="D18" s="9">
        <f>$I$13</f>
        <v>140</v>
      </c>
      <c r="E18" s="9">
        <f>$I$13</f>
        <v>140</v>
      </c>
      <c r="F18" s="9">
        <f t="shared" ref="F18:I18" si="0">$I$13</f>
        <v>140</v>
      </c>
      <c r="G18" s="9">
        <f t="shared" si="0"/>
        <v>140</v>
      </c>
      <c r="H18" s="9">
        <f t="shared" si="0"/>
        <v>140</v>
      </c>
      <c r="I18" s="242">
        <f t="shared" si="0"/>
        <v>140</v>
      </c>
      <c r="J18" s="205">
        <f>$I$13</f>
        <v>140</v>
      </c>
      <c r="K18" s="206">
        <f>$I$13</f>
        <v>140</v>
      </c>
      <c r="L18" s="206">
        <f t="shared" ref="L18:N18" si="1">$I$13</f>
        <v>140</v>
      </c>
      <c r="M18" s="206">
        <f t="shared" si="1"/>
        <v>140</v>
      </c>
      <c r="N18" s="206">
        <f t="shared" si="1"/>
        <v>140</v>
      </c>
      <c r="O18" s="207">
        <f>$I$13</f>
        <v>140</v>
      </c>
      <c r="P18" s="45"/>
      <c r="Q18" s="70"/>
      <c r="R18" s="13"/>
      <c r="S18" s="145"/>
      <c r="T18" s="31"/>
      <c r="U18" s="113"/>
      <c r="V18" s="196"/>
    </row>
    <row r="19" spans="2:31" ht="18.75" customHeight="1">
      <c r="B19" s="84" t="s">
        <v>47</v>
      </c>
      <c r="C19" s="60"/>
      <c r="D19" s="28">
        <v>140</v>
      </c>
      <c r="E19" s="47">
        <v>140</v>
      </c>
      <c r="F19" s="47">
        <v>140</v>
      </c>
      <c r="G19" s="47">
        <v>140</v>
      </c>
      <c r="H19" s="47">
        <v>131</v>
      </c>
      <c r="I19" s="238">
        <v>128</v>
      </c>
      <c r="J19" s="208">
        <v>128</v>
      </c>
      <c r="K19" s="209">
        <v>128</v>
      </c>
      <c r="L19" s="209">
        <v>128</v>
      </c>
      <c r="M19" s="209">
        <v>128</v>
      </c>
      <c r="N19" s="209">
        <v>128</v>
      </c>
      <c r="O19" s="210">
        <v>128</v>
      </c>
      <c r="P19" s="45" t="str">
        <f>"平均 "&amp;TEXT(AVERAGE(D19:O19),"#,#.#")&amp;" kW"</f>
        <v>平均 132.3 kW</v>
      </c>
      <c r="Q19" s="70"/>
      <c r="R19" s="195"/>
      <c r="S19" s="145"/>
      <c r="T19" s="31"/>
      <c r="U19" s="113"/>
      <c r="V19" s="196"/>
    </row>
    <row r="20" spans="2:31" ht="18.75" customHeight="1">
      <c r="B20" s="85" t="s">
        <v>48</v>
      </c>
      <c r="C20" s="48" t="s">
        <v>6</v>
      </c>
      <c r="D20" s="189">
        <v>99</v>
      </c>
      <c r="E20" s="190">
        <v>99</v>
      </c>
      <c r="F20" s="190">
        <v>99</v>
      </c>
      <c r="G20" s="190">
        <v>99</v>
      </c>
      <c r="H20" s="190">
        <v>99</v>
      </c>
      <c r="I20" s="239">
        <v>99</v>
      </c>
      <c r="J20" s="189">
        <v>99</v>
      </c>
      <c r="K20" s="190">
        <v>99</v>
      </c>
      <c r="L20" s="190">
        <v>99</v>
      </c>
      <c r="M20" s="190">
        <v>99</v>
      </c>
      <c r="N20" s="190">
        <v>99</v>
      </c>
      <c r="O20" s="191">
        <v>99</v>
      </c>
      <c r="P20" s="59"/>
      <c r="Q20" s="71"/>
      <c r="T20" s="31"/>
      <c r="U20" s="113"/>
      <c r="V20" s="196"/>
    </row>
    <row r="21" spans="2:31" ht="18.75" customHeight="1" thickBot="1">
      <c r="B21" s="86" t="s">
        <v>49</v>
      </c>
      <c r="C21" s="61"/>
      <c r="D21" s="28">
        <v>99</v>
      </c>
      <c r="E21" s="47">
        <v>99</v>
      </c>
      <c r="F21" s="47">
        <v>100</v>
      </c>
      <c r="G21" s="47">
        <v>100</v>
      </c>
      <c r="H21" s="47">
        <v>100</v>
      </c>
      <c r="I21" s="238">
        <v>100</v>
      </c>
      <c r="J21" s="211">
        <v>100</v>
      </c>
      <c r="K21" s="212">
        <v>99</v>
      </c>
      <c r="L21" s="212">
        <v>99</v>
      </c>
      <c r="M21" s="212">
        <v>99</v>
      </c>
      <c r="N21" s="212">
        <v>99</v>
      </c>
      <c r="O21" s="213">
        <v>99</v>
      </c>
      <c r="P21" s="58" t="str">
        <f>"平均 "&amp;ROUNDDOWN(AVERAGE(D21:O21),2)&amp;" %"</f>
        <v>平均 99.41 %</v>
      </c>
      <c r="Q21" s="71"/>
      <c r="U21" s="18"/>
    </row>
    <row r="22" spans="2:31" ht="18.75" customHeight="1">
      <c r="B22" s="82" t="s">
        <v>16</v>
      </c>
      <c r="C22" s="20" t="s">
        <v>7</v>
      </c>
      <c r="D22" s="118">
        <v>0</v>
      </c>
      <c r="E22" s="6">
        <v>0</v>
      </c>
      <c r="F22" s="7">
        <v>0</v>
      </c>
      <c r="G22" s="7">
        <v>0</v>
      </c>
      <c r="H22" s="7">
        <v>0</v>
      </c>
      <c r="I22" s="7">
        <v>0</v>
      </c>
      <c r="J22" s="214">
        <v>0</v>
      </c>
      <c r="K22" s="215">
        <v>0</v>
      </c>
      <c r="L22" s="215">
        <v>0</v>
      </c>
      <c r="M22" s="216">
        <v>6510</v>
      </c>
      <c r="N22" s="216">
        <v>7387</v>
      </c>
      <c r="O22" s="217">
        <v>6431</v>
      </c>
      <c r="P22" s="271" t="str">
        <f>$P$198</f>
        <v>2022.4月
～2023.3月
実績</v>
      </c>
      <c r="Q22" s="72"/>
    </row>
    <row r="23" spans="2:31" ht="18.75" customHeight="1">
      <c r="B23" s="83" t="s">
        <v>17</v>
      </c>
      <c r="C23" s="21" t="s">
        <v>12</v>
      </c>
      <c r="D23" s="26">
        <v>26284</v>
      </c>
      <c r="E23" s="9">
        <v>27831</v>
      </c>
      <c r="F23" s="10">
        <v>29941</v>
      </c>
      <c r="G23" s="10">
        <v>30155</v>
      </c>
      <c r="H23" s="12">
        <v>30604</v>
      </c>
      <c r="I23" s="12">
        <v>31590</v>
      </c>
      <c r="J23" s="218">
        <v>27511</v>
      </c>
      <c r="K23" s="219">
        <v>23766</v>
      </c>
      <c r="L23" s="219">
        <v>28621</v>
      </c>
      <c r="M23" s="219">
        <v>22638</v>
      </c>
      <c r="N23" s="219">
        <v>24987</v>
      </c>
      <c r="O23" s="220">
        <v>21942</v>
      </c>
      <c r="P23" s="266"/>
      <c r="Q23" s="72"/>
    </row>
    <row r="24" spans="2:31" ht="18.75" customHeight="1">
      <c r="B24" s="85" t="s">
        <v>18</v>
      </c>
      <c r="C24" s="48" t="s">
        <v>13</v>
      </c>
      <c r="D24" s="28">
        <v>26630</v>
      </c>
      <c r="E24" s="47">
        <v>28513</v>
      </c>
      <c r="F24" s="12">
        <v>34488</v>
      </c>
      <c r="G24" s="12">
        <v>38659</v>
      </c>
      <c r="H24" s="12">
        <v>31796</v>
      </c>
      <c r="I24" s="12">
        <v>30492</v>
      </c>
      <c r="J24" s="218">
        <v>28629</v>
      </c>
      <c r="K24" s="219">
        <v>30310</v>
      </c>
      <c r="L24" s="219">
        <v>24380</v>
      </c>
      <c r="M24" s="219">
        <v>28350</v>
      </c>
      <c r="N24" s="219">
        <v>28620</v>
      </c>
      <c r="O24" s="220">
        <v>28917</v>
      </c>
      <c r="P24" s="266"/>
      <c r="Q24" s="72"/>
      <c r="T24" s="13"/>
    </row>
    <row r="25" spans="2:31" ht="18.75" customHeight="1">
      <c r="B25" s="87" t="s">
        <v>37</v>
      </c>
      <c r="C25" s="62"/>
      <c r="D25" s="28">
        <v>98</v>
      </c>
      <c r="E25" s="47">
        <v>105</v>
      </c>
      <c r="F25" s="12">
        <v>115</v>
      </c>
      <c r="G25" s="12">
        <v>128</v>
      </c>
      <c r="H25" s="12">
        <v>126</v>
      </c>
      <c r="I25" s="12">
        <v>110</v>
      </c>
      <c r="J25" s="218">
        <v>102</v>
      </c>
      <c r="K25" s="219">
        <v>97</v>
      </c>
      <c r="L25" s="219">
        <v>94</v>
      </c>
      <c r="M25" s="219">
        <v>105</v>
      </c>
      <c r="N25" s="219">
        <v>115</v>
      </c>
      <c r="O25" s="220">
        <v>107</v>
      </c>
      <c r="P25" s="266"/>
      <c r="Q25" s="72"/>
    </row>
    <row r="26" spans="2:31" ht="18.75" customHeight="1" thickBot="1">
      <c r="B26" s="86" t="s">
        <v>38</v>
      </c>
      <c r="C26" s="61"/>
      <c r="D26" s="53">
        <f>ROUND(D17/D25/30/24*100,1)</f>
        <v>75</v>
      </c>
      <c r="E26" s="52">
        <f>ROUND(E17/E25/30/24*100,1)</f>
        <v>74.5</v>
      </c>
      <c r="F26" s="50">
        <f t="shared" ref="F26:O26" si="2">ROUND(F17/F25/30/24*100,1)</f>
        <v>77.8</v>
      </c>
      <c r="G26" s="50">
        <f t="shared" si="2"/>
        <v>74.7</v>
      </c>
      <c r="H26" s="50">
        <f t="shared" si="2"/>
        <v>68.8</v>
      </c>
      <c r="I26" s="50">
        <f t="shared" si="2"/>
        <v>78.400000000000006</v>
      </c>
      <c r="J26" s="53">
        <f t="shared" si="2"/>
        <v>76.400000000000006</v>
      </c>
      <c r="K26" s="50">
        <f t="shared" si="2"/>
        <v>77.400000000000006</v>
      </c>
      <c r="L26" s="50">
        <f t="shared" si="2"/>
        <v>78.3</v>
      </c>
      <c r="M26" s="50">
        <f t="shared" si="2"/>
        <v>76.099999999999994</v>
      </c>
      <c r="N26" s="50">
        <f t="shared" si="2"/>
        <v>73.7</v>
      </c>
      <c r="O26" s="49">
        <f t="shared" si="2"/>
        <v>74.400000000000006</v>
      </c>
      <c r="P26" s="58" t="str">
        <f>"平均 "&amp;ROUNDDOWN(AVERAGE(D26:O26),2)&amp;" %"</f>
        <v>平均 75.45 %</v>
      </c>
      <c r="Q26" s="71"/>
    </row>
    <row r="27" spans="2:31" ht="18.75" customHeight="1" thickBot="1">
      <c r="B27" s="267" t="s">
        <v>8</v>
      </c>
      <c r="C27" s="268"/>
      <c r="D27" s="267" t="s">
        <v>9</v>
      </c>
      <c r="E27" s="269"/>
      <c r="F27" s="269"/>
      <c r="G27" s="269"/>
      <c r="H27" s="269"/>
      <c r="I27" s="269"/>
      <c r="J27" s="269"/>
      <c r="K27" s="269"/>
      <c r="L27" s="269"/>
      <c r="M27" s="269"/>
      <c r="N27" s="269"/>
      <c r="O27" s="269"/>
      <c r="P27" s="46" t="s">
        <v>27</v>
      </c>
      <c r="Q27" s="73"/>
      <c r="T27" s="14"/>
      <c r="U27" s="14"/>
      <c r="V27" s="14"/>
      <c r="W27" s="14"/>
      <c r="X27" s="14"/>
      <c r="Y27" s="14"/>
      <c r="Z27" s="14"/>
      <c r="AA27" s="14"/>
      <c r="AB27" s="14"/>
      <c r="AC27" s="14"/>
      <c r="AD27" s="14"/>
      <c r="AE27" s="14"/>
    </row>
    <row r="28" spans="2:31" ht="18.75" customHeight="1">
      <c r="B28" s="82" t="s">
        <v>19</v>
      </c>
      <c r="C28" s="89" t="s">
        <v>39</v>
      </c>
      <c r="D28" s="97">
        <f>ROUNDDOWN(D18*$P$28*(1.85-D20/100),2)</f>
        <v>0</v>
      </c>
      <c r="E28" s="97">
        <f>ROUNDDOWN(E18*$P$28*(1.85-E20/100),2)</f>
        <v>0</v>
      </c>
      <c r="F28" s="97">
        <f t="shared" ref="F28:N28" si="3">ROUNDDOWN(F18*$P$28*(1.85-F20/100),2)</f>
        <v>0</v>
      </c>
      <c r="G28" s="97">
        <f t="shared" si="3"/>
        <v>0</v>
      </c>
      <c r="H28" s="97">
        <f t="shared" si="3"/>
        <v>0</v>
      </c>
      <c r="I28" s="97">
        <f t="shared" si="3"/>
        <v>0</v>
      </c>
      <c r="J28" s="97">
        <f t="shared" si="3"/>
        <v>0</v>
      </c>
      <c r="K28" s="97">
        <f t="shared" si="3"/>
        <v>0</v>
      </c>
      <c r="L28" s="97">
        <f t="shared" si="3"/>
        <v>0</v>
      </c>
      <c r="M28" s="97">
        <f t="shared" si="3"/>
        <v>0</v>
      </c>
      <c r="N28" s="97">
        <f t="shared" si="3"/>
        <v>0</v>
      </c>
      <c r="O28" s="98">
        <f>ROUNDDOWN(O18*$P$28*(1.85-O20/100),2)</f>
        <v>0</v>
      </c>
      <c r="P28" s="110"/>
      <c r="Q28" s="77"/>
      <c r="T28" s="14"/>
      <c r="U28" s="14"/>
      <c r="V28" s="14"/>
      <c r="W28" s="14"/>
      <c r="X28" s="14"/>
      <c r="Y28" s="14"/>
      <c r="Z28" s="14"/>
      <c r="AA28" s="14"/>
      <c r="AB28" s="14"/>
      <c r="AC28" s="14"/>
      <c r="AD28" s="14"/>
      <c r="AE28" s="14"/>
    </row>
    <row r="29" spans="2:31" ht="18.75" customHeight="1">
      <c r="B29" s="85" t="s">
        <v>20</v>
      </c>
      <c r="C29" s="25" t="s">
        <v>14</v>
      </c>
      <c r="D29" s="99">
        <f>D22*$P$29</f>
        <v>0</v>
      </c>
      <c r="E29" s="100">
        <f>E22*$P$29</f>
        <v>0</v>
      </c>
      <c r="F29" s="100">
        <f t="shared" ref="F29:N29" si="4">F22*$P$29</f>
        <v>0</v>
      </c>
      <c r="G29" s="100">
        <f t="shared" si="4"/>
        <v>0</v>
      </c>
      <c r="H29" s="100">
        <f t="shared" si="4"/>
        <v>0</v>
      </c>
      <c r="I29" s="100">
        <f t="shared" si="4"/>
        <v>0</v>
      </c>
      <c r="J29" s="100">
        <f t="shared" si="4"/>
        <v>0</v>
      </c>
      <c r="K29" s="100">
        <f t="shared" si="4"/>
        <v>0</v>
      </c>
      <c r="L29" s="100">
        <f t="shared" si="4"/>
        <v>0</v>
      </c>
      <c r="M29" s="100">
        <f t="shared" si="4"/>
        <v>0</v>
      </c>
      <c r="N29" s="100">
        <f t="shared" si="4"/>
        <v>0</v>
      </c>
      <c r="O29" s="102">
        <f>O22*$P$29</f>
        <v>0</v>
      </c>
      <c r="P29" s="111"/>
      <c r="Q29" s="78"/>
      <c r="T29" s="14"/>
      <c r="U29" s="14"/>
      <c r="V29" s="14"/>
      <c r="W29" s="14"/>
      <c r="X29" s="14"/>
      <c r="Y29" s="14"/>
      <c r="Z29" s="14"/>
      <c r="AA29" s="14"/>
      <c r="AB29" s="14"/>
      <c r="AC29" s="14"/>
      <c r="AD29" s="14"/>
      <c r="AE29" s="14"/>
    </row>
    <row r="30" spans="2:31" ht="18.75" customHeight="1">
      <c r="B30" s="85" t="s">
        <v>29</v>
      </c>
      <c r="C30" s="25" t="s">
        <v>15</v>
      </c>
      <c r="D30" s="103"/>
      <c r="E30" s="104"/>
      <c r="F30" s="105"/>
      <c r="G30" s="105"/>
      <c r="H30" s="105"/>
      <c r="I30" s="105"/>
      <c r="J30" s="105"/>
      <c r="K30" s="105"/>
      <c r="L30" s="105"/>
      <c r="M30" s="101">
        <f>M23*$P$30</f>
        <v>0</v>
      </c>
      <c r="N30" s="101">
        <f>N23*$P$30</f>
        <v>0</v>
      </c>
      <c r="O30" s="102">
        <f>O23*$P$30</f>
        <v>0</v>
      </c>
      <c r="P30" s="111"/>
      <c r="Q30" s="78"/>
      <c r="T30" s="14"/>
      <c r="U30" s="14"/>
      <c r="V30" s="14"/>
      <c r="W30" s="14"/>
      <c r="X30" s="14"/>
      <c r="Y30" s="14"/>
      <c r="Z30" s="14"/>
      <c r="AA30" s="14"/>
      <c r="AB30" s="14"/>
      <c r="AC30" s="14"/>
      <c r="AD30" s="14"/>
      <c r="AE30" s="14"/>
    </row>
    <row r="31" spans="2:31" ht="18.75" customHeight="1">
      <c r="B31" s="85" t="s">
        <v>30</v>
      </c>
      <c r="C31" s="25" t="s">
        <v>31</v>
      </c>
      <c r="D31" s="99">
        <f>D23*$P$31</f>
        <v>0</v>
      </c>
      <c r="E31" s="100">
        <f>E23*$P$31</f>
        <v>0</v>
      </c>
      <c r="F31" s="100">
        <f t="shared" ref="F31:L31" si="5">F23*$P$31</f>
        <v>0</v>
      </c>
      <c r="G31" s="100">
        <f t="shared" si="5"/>
        <v>0</v>
      </c>
      <c r="H31" s="100">
        <f t="shared" si="5"/>
        <v>0</v>
      </c>
      <c r="I31" s="100">
        <f t="shared" si="5"/>
        <v>0</v>
      </c>
      <c r="J31" s="100">
        <f t="shared" si="5"/>
        <v>0</v>
      </c>
      <c r="K31" s="100">
        <f t="shared" si="5"/>
        <v>0</v>
      </c>
      <c r="L31" s="100">
        <f t="shared" si="5"/>
        <v>0</v>
      </c>
      <c r="M31" s="105"/>
      <c r="N31" s="105"/>
      <c r="O31" s="106"/>
      <c r="P31" s="111"/>
      <c r="Q31" s="78"/>
      <c r="T31" s="14"/>
      <c r="U31" s="14"/>
      <c r="V31" s="14"/>
      <c r="W31" s="14"/>
      <c r="X31" s="14"/>
      <c r="Y31" s="14"/>
      <c r="Z31" s="14"/>
      <c r="AA31" s="14"/>
      <c r="AB31" s="14"/>
      <c r="AC31" s="14"/>
      <c r="AD31" s="14"/>
      <c r="AE31" s="14"/>
    </row>
    <row r="32" spans="2:31" ht="18.75" customHeight="1">
      <c r="B32" s="83" t="s">
        <v>21</v>
      </c>
      <c r="C32" s="137" t="s">
        <v>32</v>
      </c>
      <c r="D32" s="138">
        <f>D24*$P$32</f>
        <v>0</v>
      </c>
      <c r="E32" s="138">
        <f>E24*$P$32</f>
        <v>0</v>
      </c>
      <c r="F32" s="138">
        <f t="shared" ref="F32:N32" si="6">F24*$P$32</f>
        <v>0</v>
      </c>
      <c r="G32" s="138">
        <f t="shared" si="6"/>
        <v>0</v>
      </c>
      <c r="H32" s="138">
        <f t="shared" si="6"/>
        <v>0</v>
      </c>
      <c r="I32" s="138">
        <f t="shared" si="6"/>
        <v>0</v>
      </c>
      <c r="J32" s="138">
        <f t="shared" si="6"/>
        <v>0</v>
      </c>
      <c r="K32" s="138">
        <f t="shared" si="6"/>
        <v>0</v>
      </c>
      <c r="L32" s="138">
        <f t="shared" si="6"/>
        <v>0</v>
      </c>
      <c r="M32" s="138">
        <f t="shared" si="6"/>
        <v>0</v>
      </c>
      <c r="N32" s="138">
        <f t="shared" si="6"/>
        <v>0</v>
      </c>
      <c r="O32" s="109">
        <f>O24*$P$32</f>
        <v>0</v>
      </c>
      <c r="P32" s="139"/>
      <c r="Q32" s="78"/>
      <c r="T32" s="13"/>
      <c r="U32" s="13"/>
      <c r="V32" s="115"/>
      <c r="W32" s="14"/>
      <c r="X32" s="14"/>
      <c r="Y32" s="14"/>
      <c r="Z32" s="14"/>
      <c r="AA32" s="14"/>
      <c r="AB32" s="14"/>
      <c r="AC32" s="14"/>
      <c r="AD32" s="14"/>
      <c r="AE32" s="14"/>
    </row>
    <row r="33" spans="2:31" ht="18.75" customHeight="1" thickBot="1">
      <c r="B33" s="85" t="s">
        <v>98</v>
      </c>
      <c r="C33" s="25" t="s">
        <v>65</v>
      </c>
      <c r="D33" s="142">
        <f>D18*$P$33</f>
        <v>0</v>
      </c>
      <c r="E33" s="100">
        <f>E18*$P33</f>
        <v>0</v>
      </c>
      <c r="F33" s="101">
        <f t="shared" ref="F33:N33" si="7">F18*$P33</f>
        <v>0</v>
      </c>
      <c r="G33" s="101">
        <f t="shared" si="7"/>
        <v>0</v>
      </c>
      <c r="H33" s="101">
        <f t="shared" si="7"/>
        <v>0</v>
      </c>
      <c r="I33" s="101">
        <f t="shared" si="7"/>
        <v>0</v>
      </c>
      <c r="J33" s="101">
        <f t="shared" si="7"/>
        <v>0</v>
      </c>
      <c r="K33" s="101">
        <f t="shared" si="7"/>
        <v>0</v>
      </c>
      <c r="L33" s="101">
        <f t="shared" si="7"/>
        <v>0</v>
      </c>
      <c r="M33" s="101">
        <f t="shared" si="7"/>
        <v>0</v>
      </c>
      <c r="N33" s="101">
        <f t="shared" si="7"/>
        <v>0</v>
      </c>
      <c r="O33" s="101">
        <f>O18*$P33</f>
        <v>0</v>
      </c>
      <c r="P33" s="165"/>
      <c r="Q33" s="75"/>
      <c r="T33" s="13"/>
      <c r="U33" s="13"/>
      <c r="V33" s="115"/>
      <c r="W33" s="13"/>
      <c r="X33" s="13"/>
      <c r="Y33" s="13"/>
      <c r="Z33" s="13"/>
      <c r="AA33" s="13"/>
      <c r="AB33" s="13"/>
      <c r="AC33" s="13"/>
      <c r="AD33" s="13"/>
      <c r="AE33" s="13"/>
    </row>
    <row r="34" spans="2:31" ht="18.75" customHeight="1" thickBot="1">
      <c r="B34" s="135" t="s">
        <v>22</v>
      </c>
      <c r="C34" s="136" t="s">
        <v>66</v>
      </c>
      <c r="D34" s="140">
        <f>INT(SUM(D28:D32)-D33)</f>
        <v>0</v>
      </c>
      <c r="E34" s="140">
        <f t="shared" ref="E34:M34" si="8">INT(SUM(E28:E32)-E33)</f>
        <v>0</v>
      </c>
      <c r="F34" s="141">
        <f t="shared" si="8"/>
        <v>0</v>
      </c>
      <c r="G34" s="141">
        <f t="shared" si="8"/>
        <v>0</v>
      </c>
      <c r="H34" s="141">
        <f t="shared" si="8"/>
        <v>0</v>
      </c>
      <c r="I34" s="141">
        <f t="shared" si="8"/>
        <v>0</v>
      </c>
      <c r="J34" s="141">
        <f t="shared" si="8"/>
        <v>0</v>
      </c>
      <c r="K34" s="141">
        <f t="shared" si="8"/>
        <v>0</v>
      </c>
      <c r="L34" s="141">
        <f t="shared" si="8"/>
        <v>0</v>
      </c>
      <c r="M34" s="141">
        <f t="shared" si="8"/>
        <v>0</v>
      </c>
      <c r="N34" s="141">
        <f>INT(SUM(N28:N32)-N33)</f>
        <v>0</v>
      </c>
      <c r="O34" s="141">
        <f>INT(SUM(O28:O32)-O33)</f>
        <v>0</v>
      </c>
      <c r="P34" s="92">
        <f>SUM(D34:O34)</f>
        <v>0</v>
      </c>
      <c r="Q34" s="76"/>
      <c r="R34" s="270"/>
      <c r="S34" s="270"/>
      <c r="T34" s="270"/>
      <c r="U34" s="270"/>
      <c r="V34" s="270"/>
      <c r="W34" s="13"/>
      <c r="X34" s="13"/>
      <c r="Y34" s="13"/>
      <c r="Z34" s="13"/>
      <c r="AA34" s="13"/>
      <c r="AB34" s="13"/>
      <c r="AC34" s="13"/>
      <c r="AD34" s="13"/>
      <c r="AE34" s="13"/>
    </row>
    <row r="35" spans="2:31" ht="21" customHeight="1">
      <c r="C35" s="91" t="s">
        <v>28</v>
      </c>
      <c r="O35" s="31"/>
      <c r="P35" s="93"/>
      <c r="Q35" s="55"/>
      <c r="R35" s="148"/>
      <c r="S35" s="18"/>
      <c r="T35" s="56"/>
      <c r="U35" s="13"/>
      <c r="V35" s="13"/>
      <c r="W35" s="14"/>
      <c r="X35" s="14"/>
      <c r="Y35" s="14"/>
      <c r="Z35" s="14"/>
      <c r="AA35" s="14"/>
      <c r="AB35" s="14"/>
      <c r="AC35" s="14"/>
      <c r="AD35" s="14"/>
      <c r="AE35" s="14"/>
    </row>
    <row r="36" spans="2:31" ht="12" customHeight="1">
      <c r="B36" s="282"/>
      <c r="C36" s="282"/>
      <c r="D36" s="282"/>
      <c r="E36" s="282"/>
      <c r="F36" s="282"/>
      <c r="G36" s="282"/>
      <c r="H36" s="282"/>
      <c r="I36" s="282"/>
      <c r="J36" s="282"/>
      <c r="K36" s="282"/>
      <c r="L36" s="282"/>
      <c r="M36" s="282"/>
      <c r="N36" s="282"/>
      <c r="O36" s="282"/>
      <c r="P36" s="282"/>
      <c r="Q36" s="112"/>
    </row>
    <row r="37" spans="2:31" ht="19.5" customHeight="1" thickBot="1">
      <c r="B37" s="116">
        <v>2</v>
      </c>
      <c r="C37" s="90"/>
      <c r="D37" s="15"/>
      <c r="E37" s="15"/>
      <c r="F37" s="15"/>
      <c r="G37" s="15"/>
      <c r="H37" s="15"/>
      <c r="I37" s="15"/>
      <c r="J37" s="15"/>
      <c r="K37" s="15"/>
      <c r="L37" s="16"/>
      <c r="M37" s="16"/>
      <c r="N37" s="16"/>
      <c r="O37" s="16"/>
      <c r="P37" s="17"/>
      <c r="Q37" s="17"/>
      <c r="T37" s="2"/>
      <c r="U37" s="2"/>
    </row>
    <row r="38" spans="2:31" ht="18" customHeight="1">
      <c r="B38" s="283" t="s">
        <v>132</v>
      </c>
      <c r="C38" s="51" t="s">
        <v>133</v>
      </c>
      <c r="D38" s="37"/>
      <c r="E38" s="37"/>
      <c r="F38" s="37"/>
      <c r="G38" s="41"/>
      <c r="H38" s="42" t="s">
        <v>34</v>
      </c>
      <c r="I38" s="285">
        <f>MAX(D44:O44)</f>
        <v>63</v>
      </c>
      <c r="J38" s="285"/>
      <c r="K38" s="286" t="s">
        <v>36</v>
      </c>
      <c r="L38" s="286"/>
      <c r="M38" s="43" t="s">
        <v>129</v>
      </c>
      <c r="N38" s="192"/>
      <c r="O38" s="193" t="s">
        <v>100</v>
      </c>
      <c r="P38" s="194"/>
      <c r="Q38" s="67"/>
    </row>
    <row r="39" spans="2:31" ht="20.25" customHeight="1" thickBot="1">
      <c r="B39" s="284"/>
      <c r="C39" s="156" t="s">
        <v>127</v>
      </c>
      <c r="D39" s="54"/>
      <c r="E39" s="38"/>
      <c r="F39" s="38"/>
      <c r="G39" s="44"/>
      <c r="H39" s="39" t="s">
        <v>33</v>
      </c>
      <c r="I39" s="287">
        <v>150</v>
      </c>
      <c r="J39" s="287"/>
      <c r="K39" s="288" t="s">
        <v>35</v>
      </c>
      <c r="L39" s="288"/>
      <c r="M39" s="121" t="s">
        <v>129</v>
      </c>
      <c r="N39" s="120"/>
      <c r="O39" s="38"/>
      <c r="P39" s="40"/>
      <c r="V39" s="114"/>
    </row>
    <row r="40" spans="2:31" ht="18.75" customHeight="1">
      <c r="B40" s="254" t="s">
        <v>1</v>
      </c>
      <c r="C40" s="254" t="s">
        <v>2</v>
      </c>
      <c r="D40" s="258" t="s">
        <v>164</v>
      </c>
      <c r="E40" s="259"/>
      <c r="F40" s="259"/>
      <c r="G40" s="259"/>
      <c r="H40" s="259"/>
      <c r="I40" s="259"/>
      <c r="J40" s="264" t="s">
        <v>170</v>
      </c>
      <c r="K40" s="265"/>
      <c r="L40" s="265"/>
      <c r="M40" s="265"/>
      <c r="N40" s="265"/>
      <c r="O40" s="290"/>
      <c r="P40" s="254" t="s">
        <v>11</v>
      </c>
      <c r="Q40" s="69"/>
      <c r="R40" s="270"/>
      <c r="S40" s="270"/>
      <c r="T40" s="270"/>
      <c r="U40" s="270"/>
      <c r="V40" s="270"/>
    </row>
    <row r="41" spans="2:31" ht="18.75" customHeight="1" thickBot="1">
      <c r="B41" s="255"/>
      <c r="C41" s="255"/>
      <c r="D41" s="22" t="s">
        <v>107</v>
      </c>
      <c r="E41" s="22" t="s">
        <v>108</v>
      </c>
      <c r="F41" s="22" t="s">
        <v>109</v>
      </c>
      <c r="G41" s="22" t="s">
        <v>110</v>
      </c>
      <c r="H41" s="22" t="s">
        <v>111</v>
      </c>
      <c r="I41" s="235" t="s">
        <v>10</v>
      </c>
      <c r="J41" s="240" t="s">
        <v>112</v>
      </c>
      <c r="K41" s="22" t="s">
        <v>113</v>
      </c>
      <c r="L41" s="22" t="s">
        <v>114</v>
      </c>
      <c r="M41" s="24" t="s">
        <v>115</v>
      </c>
      <c r="N41" s="24" t="s">
        <v>116</v>
      </c>
      <c r="O41" s="241" t="s">
        <v>117</v>
      </c>
      <c r="P41" s="256"/>
      <c r="Q41" s="19"/>
      <c r="R41" s="31"/>
      <c r="S41" s="145"/>
      <c r="T41" s="3"/>
      <c r="U41" s="145"/>
      <c r="V41" s="18"/>
    </row>
    <row r="42" spans="2:31" ht="18.75" customHeight="1">
      <c r="B42" s="82" t="s">
        <v>23</v>
      </c>
      <c r="C42" s="20" t="s">
        <v>4</v>
      </c>
      <c r="D42" s="6">
        <v>15749</v>
      </c>
      <c r="E42" s="6">
        <v>13870</v>
      </c>
      <c r="F42" s="6">
        <v>19346</v>
      </c>
      <c r="G42" s="6">
        <v>18127</v>
      </c>
      <c r="H42" s="6">
        <v>17480</v>
      </c>
      <c r="I42" s="236">
        <v>16908</v>
      </c>
      <c r="J42" s="218">
        <v>13509</v>
      </c>
      <c r="K42" s="219">
        <v>14224</v>
      </c>
      <c r="L42" s="219">
        <v>12867</v>
      </c>
      <c r="M42" s="219">
        <v>14631</v>
      </c>
      <c r="N42" s="219">
        <v>15046</v>
      </c>
      <c r="O42" s="220">
        <v>15838</v>
      </c>
      <c r="P42" s="23" t="str">
        <f>"計 "&amp;TEXT(SUM(D42:O42),"#,#")&amp;" kWh"</f>
        <v>計 187,595 kWh</v>
      </c>
      <c r="Q42" s="70"/>
      <c r="R42" s="195"/>
      <c r="S42" s="145"/>
      <c r="T42" s="31"/>
      <c r="U42" s="113"/>
      <c r="V42" s="196"/>
    </row>
    <row r="43" spans="2:31" ht="18.75" customHeight="1">
      <c r="B43" s="83" t="s">
        <v>46</v>
      </c>
      <c r="C43" s="21" t="s">
        <v>5</v>
      </c>
      <c r="D43" s="9">
        <f>$I$38</f>
        <v>63</v>
      </c>
      <c r="E43" s="9">
        <f>$I$38</f>
        <v>63</v>
      </c>
      <c r="F43" s="10">
        <f t="shared" ref="F43:O43" si="9">$I$38</f>
        <v>63</v>
      </c>
      <c r="G43" s="10">
        <f t="shared" si="9"/>
        <v>63</v>
      </c>
      <c r="H43" s="10">
        <f t="shared" si="9"/>
        <v>63</v>
      </c>
      <c r="I43" s="237">
        <f t="shared" si="9"/>
        <v>63</v>
      </c>
      <c r="J43" s="205">
        <f t="shared" si="9"/>
        <v>63</v>
      </c>
      <c r="K43" s="206">
        <f t="shared" si="9"/>
        <v>63</v>
      </c>
      <c r="L43" s="206">
        <f t="shared" si="9"/>
        <v>63</v>
      </c>
      <c r="M43" s="206">
        <f t="shared" si="9"/>
        <v>63</v>
      </c>
      <c r="N43" s="206">
        <f t="shared" si="9"/>
        <v>63</v>
      </c>
      <c r="O43" s="207">
        <f t="shared" si="9"/>
        <v>63</v>
      </c>
      <c r="P43" s="45"/>
      <c r="Q43" s="70"/>
      <c r="R43" s="13"/>
      <c r="S43" s="145"/>
      <c r="T43" s="31"/>
      <c r="U43" s="113"/>
      <c r="V43" s="196"/>
    </row>
    <row r="44" spans="2:31" ht="18.75" customHeight="1">
      <c r="B44" s="84" t="s">
        <v>47</v>
      </c>
      <c r="C44" s="60"/>
      <c r="D44" s="28">
        <v>59</v>
      </c>
      <c r="E44" s="47">
        <v>59</v>
      </c>
      <c r="F44" s="47">
        <v>59</v>
      </c>
      <c r="G44" s="47">
        <v>59</v>
      </c>
      <c r="H44" s="47">
        <v>63</v>
      </c>
      <c r="I44" s="238">
        <v>63</v>
      </c>
      <c r="J44" s="208">
        <v>63</v>
      </c>
      <c r="K44" s="209">
        <v>63</v>
      </c>
      <c r="L44" s="209">
        <v>63</v>
      </c>
      <c r="M44" s="209">
        <v>63</v>
      </c>
      <c r="N44" s="209">
        <v>63</v>
      </c>
      <c r="O44" s="210">
        <v>63</v>
      </c>
      <c r="P44" s="45" t="str">
        <f>"平均 "&amp;TEXT(AVERAGE(D44:O44),"#,#.#")&amp;" kW"</f>
        <v>平均 61.7 kW</v>
      </c>
      <c r="Q44" s="70"/>
      <c r="R44" s="195"/>
      <c r="S44" s="145"/>
      <c r="T44" s="31"/>
      <c r="U44" s="113"/>
      <c r="V44" s="196"/>
    </row>
    <row r="45" spans="2:31" ht="18.75" customHeight="1">
      <c r="B45" s="85" t="s">
        <v>48</v>
      </c>
      <c r="C45" s="48" t="s">
        <v>6</v>
      </c>
      <c r="D45" s="189">
        <v>96</v>
      </c>
      <c r="E45" s="190">
        <v>96</v>
      </c>
      <c r="F45" s="190">
        <v>96</v>
      </c>
      <c r="G45" s="190">
        <v>96</v>
      </c>
      <c r="H45" s="190">
        <v>96</v>
      </c>
      <c r="I45" s="239">
        <v>96</v>
      </c>
      <c r="J45" s="189">
        <v>96</v>
      </c>
      <c r="K45" s="190">
        <v>96</v>
      </c>
      <c r="L45" s="190">
        <v>96</v>
      </c>
      <c r="M45" s="190">
        <v>96</v>
      </c>
      <c r="N45" s="190">
        <v>96</v>
      </c>
      <c r="O45" s="191">
        <v>96</v>
      </c>
      <c r="P45" s="65"/>
      <c r="T45" s="31"/>
      <c r="U45" s="113"/>
      <c r="V45" s="196"/>
    </row>
    <row r="46" spans="2:31" ht="18.75" customHeight="1" thickBot="1">
      <c r="B46" s="86" t="s">
        <v>49</v>
      </c>
      <c r="C46" s="61"/>
      <c r="D46" s="28">
        <v>96</v>
      </c>
      <c r="E46" s="47">
        <v>97</v>
      </c>
      <c r="F46" s="47">
        <v>97</v>
      </c>
      <c r="G46" s="47">
        <v>98</v>
      </c>
      <c r="H46" s="47">
        <v>98</v>
      </c>
      <c r="I46" s="238">
        <v>97</v>
      </c>
      <c r="J46" s="211">
        <v>98</v>
      </c>
      <c r="K46" s="212">
        <v>95</v>
      </c>
      <c r="L46" s="212">
        <v>93</v>
      </c>
      <c r="M46" s="212">
        <v>93</v>
      </c>
      <c r="N46" s="212">
        <v>95</v>
      </c>
      <c r="O46" s="213">
        <v>92</v>
      </c>
      <c r="P46" s="66" t="str">
        <f>"平均 "&amp;ROUNDDOWN(AVERAGE(D46:O46),2)&amp;" %"</f>
        <v>平均 95.75 %</v>
      </c>
      <c r="Q46" s="71"/>
      <c r="R46" s="8"/>
      <c r="S46" s="18"/>
      <c r="U46" s="1"/>
    </row>
    <row r="47" spans="2:31" ht="18.75" customHeight="1">
      <c r="B47" s="82" t="s">
        <v>16</v>
      </c>
      <c r="C47" s="20" t="s">
        <v>7</v>
      </c>
      <c r="D47" s="118">
        <v>0</v>
      </c>
      <c r="E47" s="6">
        <v>0</v>
      </c>
      <c r="F47" s="7">
        <v>0</v>
      </c>
      <c r="G47" s="7">
        <v>0</v>
      </c>
      <c r="H47" s="7">
        <v>0</v>
      </c>
      <c r="I47" s="7">
        <v>0</v>
      </c>
      <c r="J47" s="222">
        <v>0</v>
      </c>
      <c r="K47" s="223">
        <v>0</v>
      </c>
      <c r="L47" s="223">
        <v>0</v>
      </c>
      <c r="M47" s="203">
        <v>2032</v>
      </c>
      <c r="N47" s="203">
        <v>2138</v>
      </c>
      <c r="O47" s="204">
        <v>2062</v>
      </c>
      <c r="P47" s="271" t="str">
        <f>$P$198</f>
        <v>2022.4月
～2023.3月
実績</v>
      </c>
      <c r="Q47" s="72"/>
      <c r="U47" s="3"/>
    </row>
    <row r="48" spans="2:31" ht="18.75" customHeight="1">
      <c r="B48" s="83" t="s">
        <v>17</v>
      </c>
      <c r="C48" s="21" t="s">
        <v>12</v>
      </c>
      <c r="D48" s="26">
        <v>8354</v>
      </c>
      <c r="E48" s="9">
        <v>7726</v>
      </c>
      <c r="F48" s="10">
        <v>10500</v>
      </c>
      <c r="G48" s="10">
        <v>8700</v>
      </c>
      <c r="H48" s="12">
        <v>9559</v>
      </c>
      <c r="I48" s="12">
        <v>9570</v>
      </c>
      <c r="J48" s="218">
        <v>7596</v>
      </c>
      <c r="K48" s="219">
        <v>6930</v>
      </c>
      <c r="L48" s="219">
        <v>7676</v>
      </c>
      <c r="M48" s="219">
        <v>6138</v>
      </c>
      <c r="N48" s="219">
        <v>6774</v>
      </c>
      <c r="O48" s="220">
        <v>6594</v>
      </c>
      <c r="P48" s="266"/>
      <c r="Q48" s="72"/>
    </row>
    <row r="49" spans="2:31" ht="18.75" customHeight="1">
      <c r="B49" s="85" t="s">
        <v>18</v>
      </c>
      <c r="C49" s="48" t="s">
        <v>13</v>
      </c>
      <c r="D49" s="28">
        <v>7395</v>
      </c>
      <c r="E49" s="47">
        <v>6144</v>
      </c>
      <c r="F49" s="12">
        <v>8846</v>
      </c>
      <c r="G49" s="12">
        <v>9427</v>
      </c>
      <c r="H49" s="12">
        <v>7921</v>
      </c>
      <c r="I49" s="12">
        <v>7338</v>
      </c>
      <c r="J49" s="218">
        <v>5913</v>
      </c>
      <c r="K49" s="219">
        <v>7294</v>
      </c>
      <c r="L49" s="219">
        <v>5191</v>
      </c>
      <c r="M49" s="219">
        <v>6461</v>
      </c>
      <c r="N49" s="219">
        <v>6134</v>
      </c>
      <c r="O49" s="220">
        <v>7182</v>
      </c>
      <c r="P49" s="266"/>
      <c r="Q49" s="72"/>
      <c r="T49" s="13"/>
    </row>
    <row r="50" spans="2:31" ht="18.75" customHeight="1">
      <c r="B50" s="87" t="s">
        <v>37</v>
      </c>
      <c r="C50" s="62"/>
      <c r="D50" s="28">
        <v>52</v>
      </c>
      <c r="E50" s="47">
        <v>54</v>
      </c>
      <c r="F50" s="12">
        <v>58</v>
      </c>
      <c r="G50" s="12">
        <v>53</v>
      </c>
      <c r="H50" s="12">
        <v>63</v>
      </c>
      <c r="I50" s="12">
        <v>60</v>
      </c>
      <c r="J50" s="218">
        <v>48</v>
      </c>
      <c r="K50" s="219">
        <v>50</v>
      </c>
      <c r="L50" s="219">
        <v>47</v>
      </c>
      <c r="M50" s="219">
        <v>53</v>
      </c>
      <c r="N50" s="219">
        <v>50</v>
      </c>
      <c r="O50" s="220">
        <v>55</v>
      </c>
      <c r="P50" s="266"/>
      <c r="Q50" s="72"/>
    </row>
    <row r="51" spans="2:31" ht="18.75" customHeight="1" thickBot="1">
      <c r="B51" s="86" t="s">
        <v>38</v>
      </c>
      <c r="C51" s="61"/>
      <c r="D51" s="53">
        <f>ROUND(D42/D50/30/24*100,1)</f>
        <v>42.1</v>
      </c>
      <c r="E51" s="52">
        <f>ROUND(E42/E50/30/24*100,1)</f>
        <v>35.700000000000003</v>
      </c>
      <c r="F51" s="50">
        <f t="shared" ref="F51:O51" si="10">ROUND(F42/F50/30/24*100,1)</f>
        <v>46.3</v>
      </c>
      <c r="G51" s="50">
        <f t="shared" si="10"/>
        <v>47.5</v>
      </c>
      <c r="H51" s="50">
        <f t="shared" si="10"/>
        <v>38.5</v>
      </c>
      <c r="I51" s="50">
        <f t="shared" si="10"/>
        <v>39.1</v>
      </c>
      <c r="J51" s="224">
        <f t="shared" si="10"/>
        <v>39.1</v>
      </c>
      <c r="K51" s="225">
        <f t="shared" si="10"/>
        <v>39.5</v>
      </c>
      <c r="L51" s="225">
        <f t="shared" si="10"/>
        <v>38</v>
      </c>
      <c r="M51" s="225">
        <f t="shared" si="10"/>
        <v>38.299999999999997</v>
      </c>
      <c r="N51" s="225">
        <f t="shared" si="10"/>
        <v>41.8</v>
      </c>
      <c r="O51" s="226">
        <f t="shared" si="10"/>
        <v>40</v>
      </c>
      <c r="P51" s="45" t="str">
        <f>"平均 "&amp;TEXT(AVERAGE(D51:O51),"#,#.#")&amp;" %"</f>
        <v>平均 40.5 %</v>
      </c>
      <c r="Q51" s="70"/>
    </row>
    <row r="52" spans="2:31" ht="18.75" customHeight="1" thickBot="1">
      <c r="B52" s="267" t="s">
        <v>8</v>
      </c>
      <c r="C52" s="268"/>
      <c r="D52" s="267" t="s">
        <v>9</v>
      </c>
      <c r="E52" s="269"/>
      <c r="F52" s="269"/>
      <c r="G52" s="269"/>
      <c r="H52" s="269"/>
      <c r="I52" s="269"/>
      <c r="J52" s="269"/>
      <c r="K52" s="269"/>
      <c r="L52" s="269"/>
      <c r="M52" s="269"/>
      <c r="N52" s="269"/>
      <c r="O52" s="269"/>
      <c r="P52" s="46" t="s">
        <v>27</v>
      </c>
      <c r="Q52" s="73"/>
      <c r="T52" s="13"/>
      <c r="U52" s="13"/>
      <c r="V52" s="13"/>
      <c r="W52" s="13"/>
      <c r="X52" s="13"/>
      <c r="Y52" s="13"/>
      <c r="Z52" s="13"/>
      <c r="AA52" s="13"/>
      <c r="AB52" s="13"/>
      <c r="AC52" s="13"/>
      <c r="AD52" s="13"/>
      <c r="AE52" s="13"/>
    </row>
    <row r="53" spans="2:31" ht="18.75" customHeight="1">
      <c r="B53" s="82" t="s">
        <v>19</v>
      </c>
      <c r="C53" s="89" t="s">
        <v>39</v>
      </c>
      <c r="D53" s="97">
        <f>ROUNDDOWN(D43*$P$53*(1.85-D45/100),2)</f>
        <v>0</v>
      </c>
      <c r="E53" s="97">
        <f>ROUNDDOWN(E43*$P$53*(1.85-E45/100),2)</f>
        <v>0</v>
      </c>
      <c r="F53" s="97">
        <f t="shared" ref="F53:N53" si="11">ROUNDDOWN(F43*$P$53*(1.85-F45/100),2)</f>
        <v>0</v>
      </c>
      <c r="G53" s="97">
        <f t="shared" si="11"/>
        <v>0</v>
      </c>
      <c r="H53" s="97">
        <f t="shared" si="11"/>
        <v>0</v>
      </c>
      <c r="I53" s="97">
        <f t="shared" si="11"/>
        <v>0</v>
      </c>
      <c r="J53" s="97">
        <f t="shared" si="11"/>
        <v>0</v>
      </c>
      <c r="K53" s="97">
        <f t="shared" si="11"/>
        <v>0</v>
      </c>
      <c r="L53" s="97">
        <f t="shared" si="11"/>
        <v>0</v>
      </c>
      <c r="M53" s="97">
        <f t="shared" si="11"/>
        <v>0</v>
      </c>
      <c r="N53" s="97">
        <f t="shared" si="11"/>
        <v>0</v>
      </c>
      <c r="O53" s="98">
        <f>ROUNDDOWN(O43*$P$53*(1.85-O45/100),2)</f>
        <v>0</v>
      </c>
      <c r="P53" s="110"/>
      <c r="Q53" s="74"/>
      <c r="T53" s="13"/>
      <c r="U53" s="13"/>
      <c r="V53" s="13"/>
      <c r="W53" s="13"/>
      <c r="X53" s="13"/>
      <c r="Y53" s="13"/>
      <c r="Z53" s="13"/>
      <c r="AA53" s="13"/>
      <c r="AB53" s="13"/>
      <c r="AC53" s="13"/>
      <c r="AD53" s="13"/>
      <c r="AE53" s="13"/>
    </row>
    <row r="54" spans="2:31" ht="18.75" customHeight="1">
      <c r="B54" s="85" t="s">
        <v>20</v>
      </c>
      <c r="C54" s="25" t="s">
        <v>14</v>
      </c>
      <c r="D54" s="99">
        <f>D47*$P$54</f>
        <v>0</v>
      </c>
      <c r="E54" s="100">
        <f>E47*$P$54</f>
        <v>0</v>
      </c>
      <c r="F54" s="100">
        <f t="shared" ref="F54:N54" si="12">F47*$P$54</f>
        <v>0</v>
      </c>
      <c r="G54" s="100">
        <f t="shared" si="12"/>
        <v>0</v>
      </c>
      <c r="H54" s="100">
        <f t="shared" si="12"/>
        <v>0</v>
      </c>
      <c r="I54" s="100">
        <f t="shared" si="12"/>
        <v>0</v>
      </c>
      <c r="J54" s="100">
        <f t="shared" si="12"/>
        <v>0</v>
      </c>
      <c r="K54" s="100">
        <f t="shared" si="12"/>
        <v>0</v>
      </c>
      <c r="L54" s="100">
        <f t="shared" si="12"/>
        <v>0</v>
      </c>
      <c r="M54" s="100">
        <f t="shared" si="12"/>
        <v>0</v>
      </c>
      <c r="N54" s="100">
        <f t="shared" si="12"/>
        <v>0</v>
      </c>
      <c r="O54" s="102">
        <f>O47*$P$54</f>
        <v>0</v>
      </c>
      <c r="P54" s="111"/>
      <c r="Q54" s="75"/>
      <c r="T54" s="13"/>
      <c r="U54" s="13"/>
      <c r="V54" s="13"/>
      <c r="W54" s="13"/>
      <c r="X54" s="13"/>
      <c r="Y54" s="13"/>
      <c r="Z54" s="13"/>
      <c r="AA54" s="13"/>
      <c r="AB54" s="13"/>
      <c r="AC54" s="13"/>
      <c r="AD54" s="13"/>
      <c r="AE54" s="13"/>
    </row>
    <row r="55" spans="2:31" ht="18.75" customHeight="1">
      <c r="B55" s="85" t="s">
        <v>29</v>
      </c>
      <c r="C55" s="25" t="s">
        <v>15</v>
      </c>
      <c r="D55" s="103"/>
      <c r="E55" s="104"/>
      <c r="F55" s="105"/>
      <c r="G55" s="105"/>
      <c r="H55" s="105"/>
      <c r="I55" s="105"/>
      <c r="J55" s="105"/>
      <c r="K55" s="105"/>
      <c r="L55" s="105"/>
      <c r="M55" s="101">
        <f>M48*$P$55</f>
        <v>0</v>
      </c>
      <c r="N55" s="101">
        <f>N48*$P$55</f>
        <v>0</v>
      </c>
      <c r="O55" s="102">
        <f>O48*$P$55</f>
        <v>0</v>
      </c>
      <c r="P55" s="111"/>
      <c r="Q55" s="75"/>
      <c r="T55" s="13"/>
      <c r="U55" s="13"/>
      <c r="V55" s="13"/>
      <c r="W55" s="13"/>
      <c r="X55" s="13"/>
      <c r="Y55" s="13"/>
      <c r="Z55" s="13"/>
      <c r="AA55" s="13"/>
      <c r="AB55" s="13"/>
      <c r="AC55" s="13"/>
      <c r="AD55" s="13"/>
      <c r="AE55" s="13"/>
    </row>
    <row r="56" spans="2:31" ht="18.75" customHeight="1">
      <c r="B56" s="85" t="s">
        <v>30</v>
      </c>
      <c r="C56" s="25" t="s">
        <v>31</v>
      </c>
      <c r="D56" s="99">
        <f>D48*$P$56</f>
        <v>0</v>
      </c>
      <c r="E56" s="100">
        <f>E48*$P$56</f>
        <v>0</v>
      </c>
      <c r="F56" s="100">
        <f t="shared" ref="F56:L56" si="13">F48*$P$56</f>
        <v>0</v>
      </c>
      <c r="G56" s="100">
        <f t="shared" si="13"/>
        <v>0</v>
      </c>
      <c r="H56" s="100">
        <f t="shared" si="13"/>
        <v>0</v>
      </c>
      <c r="I56" s="100">
        <f t="shared" si="13"/>
        <v>0</v>
      </c>
      <c r="J56" s="100">
        <f t="shared" si="13"/>
        <v>0</v>
      </c>
      <c r="K56" s="100">
        <f t="shared" si="13"/>
        <v>0</v>
      </c>
      <c r="L56" s="100">
        <f t="shared" si="13"/>
        <v>0</v>
      </c>
      <c r="M56" s="105"/>
      <c r="N56" s="105"/>
      <c r="O56" s="106"/>
      <c r="P56" s="111"/>
      <c r="Q56" s="75"/>
      <c r="T56" s="13"/>
      <c r="U56" s="13"/>
      <c r="V56" s="13"/>
      <c r="W56" s="13"/>
      <c r="X56" s="13"/>
      <c r="Y56" s="13"/>
      <c r="Z56" s="13"/>
      <c r="AA56" s="13"/>
      <c r="AB56" s="13"/>
      <c r="AC56" s="13"/>
      <c r="AD56" s="13"/>
      <c r="AE56" s="13"/>
    </row>
    <row r="57" spans="2:31" ht="18.75" customHeight="1">
      <c r="B57" s="83" t="s">
        <v>21</v>
      </c>
      <c r="C57" s="137" t="s">
        <v>32</v>
      </c>
      <c r="D57" s="138">
        <f>D49*$P$57</f>
        <v>0</v>
      </c>
      <c r="E57" s="138">
        <f>E49*$P$57</f>
        <v>0</v>
      </c>
      <c r="F57" s="138">
        <f t="shared" ref="F57:N57" si="14">F49*$P$57</f>
        <v>0</v>
      </c>
      <c r="G57" s="138">
        <f t="shared" si="14"/>
        <v>0</v>
      </c>
      <c r="H57" s="138">
        <f t="shared" si="14"/>
        <v>0</v>
      </c>
      <c r="I57" s="138">
        <f t="shared" si="14"/>
        <v>0</v>
      </c>
      <c r="J57" s="138">
        <f t="shared" si="14"/>
        <v>0</v>
      </c>
      <c r="K57" s="138">
        <f t="shared" si="14"/>
        <v>0</v>
      </c>
      <c r="L57" s="138">
        <f t="shared" si="14"/>
        <v>0</v>
      </c>
      <c r="M57" s="138">
        <f t="shared" si="14"/>
        <v>0</v>
      </c>
      <c r="N57" s="138">
        <f t="shared" si="14"/>
        <v>0</v>
      </c>
      <c r="O57" s="109">
        <f>O49*$P$57</f>
        <v>0</v>
      </c>
      <c r="P57" s="139"/>
      <c r="Q57" s="75"/>
      <c r="T57" s="13"/>
      <c r="U57" s="13"/>
      <c r="V57" s="115"/>
      <c r="W57" s="13"/>
      <c r="X57" s="13"/>
      <c r="Y57" s="13"/>
      <c r="Z57" s="13"/>
      <c r="AA57" s="13"/>
      <c r="AB57" s="13"/>
      <c r="AC57" s="13"/>
      <c r="AD57" s="13"/>
      <c r="AE57" s="13"/>
    </row>
    <row r="58" spans="2:31" ht="18.75" customHeight="1" thickBot="1">
      <c r="B58" s="85" t="s">
        <v>98</v>
      </c>
      <c r="C58" s="25" t="s">
        <v>65</v>
      </c>
      <c r="D58" s="142">
        <f>D43*$P$58</f>
        <v>0</v>
      </c>
      <c r="E58" s="100">
        <f>E43*$P58</f>
        <v>0</v>
      </c>
      <c r="F58" s="101">
        <f t="shared" ref="F58:N58" si="15">F43*$P58</f>
        <v>0</v>
      </c>
      <c r="G58" s="101">
        <f t="shared" si="15"/>
        <v>0</v>
      </c>
      <c r="H58" s="101">
        <f t="shared" si="15"/>
        <v>0</v>
      </c>
      <c r="I58" s="101">
        <f t="shared" si="15"/>
        <v>0</v>
      </c>
      <c r="J58" s="101">
        <f t="shared" si="15"/>
        <v>0</v>
      </c>
      <c r="K58" s="101">
        <f t="shared" si="15"/>
        <v>0</v>
      </c>
      <c r="L58" s="101">
        <f t="shared" si="15"/>
        <v>0</v>
      </c>
      <c r="M58" s="101">
        <f t="shared" si="15"/>
        <v>0</v>
      </c>
      <c r="N58" s="101">
        <f t="shared" si="15"/>
        <v>0</v>
      </c>
      <c r="O58" s="101">
        <f>O43*$P58</f>
        <v>0</v>
      </c>
      <c r="P58" s="165"/>
      <c r="Q58" s="75"/>
      <c r="T58" s="13"/>
      <c r="U58" s="13"/>
      <c r="V58" s="115"/>
      <c r="W58" s="13"/>
      <c r="X58" s="13"/>
      <c r="Y58" s="13"/>
      <c r="Z58" s="13"/>
      <c r="AA58" s="13"/>
      <c r="AB58" s="13"/>
      <c r="AC58" s="13"/>
      <c r="AD58" s="13"/>
      <c r="AE58" s="13"/>
    </row>
    <row r="59" spans="2:31" ht="18.75" customHeight="1" thickBot="1">
      <c r="B59" s="135" t="s">
        <v>22</v>
      </c>
      <c r="C59" s="136" t="s">
        <v>66</v>
      </c>
      <c r="D59" s="140">
        <f>INT(SUM(D53:D57)-D58)</f>
        <v>0</v>
      </c>
      <c r="E59" s="140">
        <f t="shared" ref="E59:M59" si="16">INT(SUM(E53:E57)-E58)</f>
        <v>0</v>
      </c>
      <c r="F59" s="141">
        <f t="shared" si="16"/>
        <v>0</v>
      </c>
      <c r="G59" s="141">
        <f t="shared" si="16"/>
        <v>0</v>
      </c>
      <c r="H59" s="141">
        <f t="shared" si="16"/>
        <v>0</v>
      </c>
      <c r="I59" s="141">
        <f t="shared" si="16"/>
        <v>0</v>
      </c>
      <c r="J59" s="141">
        <f t="shared" si="16"/>
        <v>0</v>
      </c>
      <c r="K59" s="141">
        <f t="shared" si="16"/>
        <v>0</v>
      </c>
      <c r="L59" s="141">
        <f t="shared" si="16"/>
        <v>0</v>
      </c>
      <c r="M59" s="141">
        <f t="shared" si="16"/>
        <v>0</v>
      </c>
      <c r="N59" s="141">
        <f>INT(SUM(N53:N57)-N58)</f>
        <v>0</v>
      </c>
      <c r="O59" s="141">
        <f>INT(SUM(O53:O57)-O58)</f>
        <v>0</v>
      </c>
      <c r="P59" s="92">
        <f>SUM(D59:O59)</f>
        <v>0</v>
      </c>
      <c r="Q59" s="76"/>
      <c r="R59" s="270"/>
      <c r="S59" s="270"/>
      <c r="T59" s="270"/>
      <c r="U59" s="270"/>
      <c r="V59" s="270"/>
      <c r="W59" s="13"/>
      <c r="X59" s="13"/>
      <c r="Y59" s="13"/>
      <c r="Z59" s="13"/>
      <c r="AA59" s="13"/>
      <c r="AB59" s="13"/>
      <c r="AC59" s="13"/>
      <c r="AD59" s="13"/>
      <c r="AE59" s="13"/>
    </row>
    <row r="60" spans="2:31" ht="21" customHeight="1">
      <c r="C60" s="91" t="s">
        <v>28</v>
      </c>
      <c r="O60" s="31"/>
      <c r="P60" s="93"/>
      <c r="Q60" s="55"/>
      <c r="R60" s="148"/>
      <c r="S60" s="18"/>
      <c r="T60" s="56"/>
      <c r="U60" s="13"/>
      <c r="V60" s="13"/>
      <c r="W60" s="13"/>
      <c r="X60" s="13"/>
      <c r="Y60" s="13"/>
      <c r="Z60" s="13"/>
      <c r="AA60" s="13"/>
      <c r="AB60" s="13"/>
      <c r="AC60" s="13"/>
      <c r="AD60" s="13"/>
      <c r="AE60" s="13"/>
    </row>
    <row r="61" spans="2:31" ht="21" customHeight="1">
      <c r="C61" s="91"/>
      <c r="O61" s="31"/>
      <c r="P61" s="93"/>
      <c r="Q61" s="55"/>
      <c r="R61" s="148"/>
      <c r="S61" s="18"/>
      <c r="T61" s="56"/>
      <c r="U61" s="13"/>
      <c r="V61" s="13"/>
      <c r="W61" s="13"/>
      <c r="X61" s="13"/>
      <c r="Y61" s="13"/>
      <c r="Z61" s="13"/>
      <c r="AA61" s="13"/>
      <c r="AB61" s="13"/>
      <c r="AC61" s="13"/>
      <c r="AD61" s="13"/>
      <c r="AE61" s="13"/>
    </row>
    <row r="62" spans="2:31" ht="18" customHeight="1">
      <c r="B62" s="33" t="str">
        <f>B$9</f>
        <v>仙台市水道局浄水施設電力需給</v>
      </c>
      <c r="D62" s="18"/>
      <c r="E62" s="18"/>
      <c r="F62" s="18"/>
      <c r="H62" s="280">
        <f>H$9</f>
        <v>45566</v>
      </c>
      <c r="I62" s="280"/>
      <c r="J62" s="167" t="s">
        <v>0</v>
      </c>
      <c r="K62" s="281">
        <f>K$9</f>
        <v>45930</v>
      </c>
      <c r="L62" s="281"/>
      <c r="M62" s="175" t="str">
        <f>M$9</f>
        <v>12ヶ月</v>
      </c>
      <c r="N62" s="35"/>
      <c r="P62" s="64" t="s">
        <v>103</v>
      </c>
      <c r="Q62" s="64"/>
    </row>
    <row r="63" spans="2:31" ht="21.75" customHeight="1" thickBot="1">
      <c r="B63" s="116">
        <v>3</v>
      </c>
      <c r="C63" s="90"/>
      <c r="T63" s="13"/>
      <c r="U63" s="13"/>
      <c r="V63" s="13"/>
      <c r="W63" s="13"/>
      <c r="X63" s="13"/>
      <c r="Y63" s="13"/>
      <c r="Z63" s="13"/>
      <c r="AA63" s="13"/>
      <c r="AB63" s="13"/>
      <c r="AC63" s="13"/>
      <c r="AD63" s="13"/>
      <c r="AE63" s="13"/>
    </row>
    <row r="64" spans="2:31" ht="18" customHeight="1">
      <c r="B64" s="283" t="s">
        <v>134</v>
      </c>
      <c r="C64" s="51" t="s">
        <v>135</v>
      </c>
      <c r="D64" s="37"/>
      <c r="E64" s="37"/>
      <c r="F64" s="37"/>
      <c r="G64" s="41"/>
      <c r="H64" s="42" t="s">
        <v>34</v>
      </c>
      <c r="I64" s="285">
        <v>317</v>
      </c>
      <c r="J64" s="285"/>
      <c r="K64" s="286" t="s">
        <v>36</v>
      </c>
      <c r="L64" s="286"/>
      <c r="M64" s="43" t="s">
        <v>129</v>
      </c>
      <c r="N64" s="192"/>
      <c r="O64" s="193" t="s">
        <v>100</v>
      </c>
      <c r="P64" s="194"/>
      <c r="Q64" s="67"/>
    </row>
    <row r="65" spans="2:31" ht="20.25" customHeight="1" thickBot="1">
      <c r="B65" s="284"/>
      <c r="C65" s="156" t="s">
        <v>127</v>
      </c>
      <c r="D65" s="54"/>
      <c r="E65" s="38"/>
      <c r="F65" s="38"/>
      <c r="G65" s="44"/>
      <c r="H65" s="39" t="s">
        <v>33</v>
      </c>
      <c r="I65" s="287">
        <v>1000</v>
      </c>
      <c r="J65" s="287"/>
      <c r="K65" s="288" t="s">
        <v>35</v>
      </c>
      <c r="L65" s="288"/>
      <c r="M65" s="121">
        <v>875</v>
      </c>
      <c r="N65" s="120"/>
      <c r="O65" s="38"/>
      <c r="P65" s="40"/>
      <c r="V65" s="114"/>
    </row>
    <row r="66" spans="2:31" ht="18.75" customHeight="1">
      <c r="B66" s="254" t="s">
        <v>1</v>
      </c>
      <c r="C66" s="254" t="s">
        <v>2</v>
      </c>
      <c r="D66" s="258" t="s">
        <v>170</v>
      </c>
      <c r="E66" s="259"/>
      <c r="F66" s="259"/>
      <c r="G66" s="259"/>
      <c r="H66" s="259"/>
      <c r="I66" s="259"/>
      <c r="J66" s="264" t="s">
        <v>170</v>
      </c>
      <c r="K66" s="265"/>
      <c r="L66" s="265"/>
      <c r="M66" s="265"/>
      <c r="N66" s="265"/>
      <c r="O66" s="265"/>
      <c r="P66" s="254" t="s">
        <v>11</v>
      </c>
      <c r="Q66" s="69"/>
      <c r="R66" s="270"/>
      <c r="S66" s="270"/>
      <c r="T66" s="270"/>
      <c r="U66" s="270"/>
      <c r="V66" s="270"/>
    </row>
    <row r="67" spans="2:31" ht="18.75" customHeight="1" thickBot="1">
      <c r="B67" s="255"/>
      <c r="C67" s="255"/>
      <c r="D67" s="22" t="s">
        <v>107</v>
      </c>
      <c r="E67" s="22" t="s">
        <v>108</v>
      </c>
      <c r="F67" s="22" t="s">
        <v>109</v>
      </c>
      <c r="G67" s="22" t="s">
        <v>110</v>
      </c>
      <c r="H67" s="22" t="s">
        <v>111</v>
      </c>
      <c r="I67" s="22" t="s">
        <v>10</v>
      </c>
      <c r="J67" s="22" t="s">
        <v>112</v>
      </c>
      <c r="K67" s="22" t="s">
        <v>113</v>
      </c>
      <c r="L67" s="22" t="s">
        <v>114</v>
      </c>
      <c r="M67" s="24" t="s">
        <v>115</v>
      </c>
      <c r="N67" s="24" t="s">
        <v>116</v>
      </c>
      <c r="O67" s="24" t="s">
        <v>117</v>
      </c>
      <c r="P67" s="256"/>
      <c r="Q67" s="19"/>
      <c r="R67" s="31"/>
      <c r="S67" s="145"/>
      <c r="T67" s="3"/>
      <c r="U67" s="145"/>
      <c r="V67" s="18"/>
    </row>
    <row r="68" spans="2:31" ht="18.75" customHeight="1">
      <c r="B68" s="82" t="s">
        <v>23</v>
      </c>
      <c r="C68" s="20" t="s">
        <v>4</v>
      </c>
      <c r="D68" s="6">
        <f>D73+D74+D75</f>
        <v>106110</v>
      </c>
      <c r="E68" s="6">
        <f t="shared" ref="E68:O68" si="17">E73+E74+E75</f>
        <v>107155</v>
      </c>
      <c r="F68" s="6">
        <f t="shared" si="17"/>
        <v>116262</v>
      </c>
      <c r="G68" s="6">
        <f t="shared" si="17"/>
        <v>117084</v>
      </c>
      <c r="H68" s="6">
        <f t="shared" si="17"/>
        <v>108693</v>
      </c>
      <c r="I68" s="6">
        <f t="shared" si="17"/>
        <v>110519</v>
      </c>
      <c r="J68" s="6">
        <f t="shared" si="17"/>
        <v>102235</v>
      </c>
      <c r="K68" s="6">
        <f t="shared" si="17"/>
        <v>103781</v>
      </c>
      <c r="L68" s="6">
        <f t="shared" si="17"/>
        <v>101477</v>
      </c>
      <c r="M68" s="6">
        <f t="shared" si="17"/>
        <v>112535</v>
      </c>
      <c r="N68" s="6">
        <f t="shared" si="17"/>
        <v>120074</v>
      </c>
      <c r="O68" s="6">
        <f t="shared" si="17"/>
        <v>110822</v>
      </c>
      <c r="P68" s="23" t="str">
        <f>"計 "&amp;TEXT(SUM(D68:O68),"#,#")&amp;" kWh"</f>
        <v>計 1,316,747 kWh</v>
      </c>
      <c r="Q68" s="70"/>
      <c r="R68" s="195"/>
      <c r="S68" s="145"/>
      <c r="T68" s="31"/>
      <c r="U68" s="113"/>
      <c r="V68" s="196"/>
    </row>
    <row r="69" spans="2:31" ht="18.75" customHeight="1">
      <c r="B69" s="83" t="s">
        <v>46</v>
      </c>
      <c r="C69" s="21" t="s">
        <v>5</v>
      </c>
      <c r="D69" s="9">
        <f>$I$64</f>
        <v>317</v>
      </c>
      <c r="E69" s="9">
        <f t="shared" ref="E69:O69" si="18">$I$64</f>
        <v>317</v>
      </c>
      <c r="F69" s="10">
        <f t="shared" si="18"/>
        <v>317</v>
      </c>
      <c r="G69" s="10">
        <f t="shared" si="18"/>
        <v>317</v>
      </c>
      <c r="H69" s="10">
        <f t="shared" si="18"/>
        <v>317</v>
      </c>
      <c r="I69" s="10">
        <f t="shared" si="18"/>
        <v>317</v>
      </c>
      <c r="J69" s="10">
        <f t="shared" si="18"/>
        <v>317</v>
      </c>
      <c r="K69" s="10">
        <f t="shared" si="18"/>
        <v>317</v>
      </c>
      <c r="L69" s="10">
        <f t="shared" si="18"/>
        <v>317</v>
      </c>
      <c r="M69" s="10">
        <f t="shared" si="18"/>
        <v>317</v>
      </c>
      <c r="N69" s="10">
        <f t="shared" si="18"/>
        <v>317</v>
      </c>
      <c r="O69" s="10">
        <f t="shared" si="18"/>
        <v>317</v>
      </c>
      <c r="P69" s="45"/>
      <c r="Q69" s="70"/>
      <c r="R69" s="13"/>
      <c r="S69" s="145"/>
      <c r="T69" s="31"/>
      <c r="U69" s="113"/>
      <c r="V69" s="196"/>
    </row>
    <row r="70" spans="2:31" ht="18.75" customHeight="1">
      <c r="B70" s="84" t="s">
        <v>47</v>
      </c>
      <c r="C70" s="60"/>
      <c r="D70" s="28">
        <v>320</v>
      </c>
      <c r="E70" s="47">
        <v>320</v>
      </c>
      <c r="F70" s="47">
        <v>320</v>
      </c>
      <c r="G70" s="47">
        <v>317</v>
      </c>
      <c r="H70" s="47">
        <v>317</v>
      </c>
      <c r="I70" s="47">
        <v>317</v>
      </c>
      <c r="J70" s="47">
        <v>320</v>
      </c>
      <c r="K70" s="47">
        <v>320</v>
      </c>
      <c r="L70" s="47">
        <v>320</v>
      </c>
      <c r="M70" s="47">
        <v>320</v>
      </c>
      <c r="N70" s="47">
        <v>320</v>
      </c>
      <c r="O70" s="117">
        <v>320</v>
      </c>
      <c r="P70" s="45" t="str">
        <f>"平均 "&amp;TEXT(AVERAGE(D70:O70),"#,#.#")&amp;" kW"</f>
        <v>平均 319.3 kW</v>
      </c>
      <c r="Q70" s="70"/>
      <c r="R70" s="195"/>
      <c r="S70" s="145"/>
      <c r="T70" s="31"/>
      <c r="U70" s="113"/>
      <c r="V70" s="196"/>
    </row>
    <row r="71" spans="2:31" ht="18.75" customHeight="1">
      <c r="B71" s="85" t="s">
        <v>48</v>
      </c>
      <c r="C71" s="48" t="s">
        <v>6</v>
      </c>
      <c r="D71" s="189">
        <v>96</v>
      </c>
      <c r="E71" s="190">
        <v>96</v>
      </c>
      <c r="F71" s="190">
        <f t="shared" ref="F71:O71" si="19">F72</f>
        <v>97</v>
      </c>
      <c r="G71" s="190">
        <f t="shared" si="19"/>
        <v>97</v>
      </c>
      <c r="H71" s="190">
        <f t="shared" si="19"/>
        <v>97</v>
      </c>
      <c r="I71" s="190">
        <f t="shared" si="19"/>
        <v>97</v>
      </c>
      <c r="J71" s="190">
        <f t="shared" si="19"/>
        <v>97</v>
      </c>
      <c r="K71" s="190">
        <f t="shared" si="19"/>
        <v>97</v>
      </c>
      <c r="L71" s="190">
        <f t="shared" si="19"/>
        <v>97</v>
      </c>
      <c r="M71" s="190">
        <f t="shared" si="19"/>
        <v>97</v>
      </c>
      <c r="N71" s="190">
        <f t="shared" si="19"/>
        <v>97</v>
      </c>
      <c r="O71" s="190">
        <f t="shared" si="19"/>
        <v>97</v>
      </c>
      <c r="P71" s="59"/>
      <c r="Q71" s="71"/>
      <c r="T71" s="31"/>
      <c r="U71" s="113"/>
      <c r="V71" s="196"/>
    </row>
    <row r="72" spans="2:31" ht="18.75" customHeight="1" thickBot="1">
      <c r="B72" s="86" t="s">
        <v>49</v>
      </c>
      <c r="C72" s="61"/>
      <c r="D72" s="28">
        <v>98</v>
      </c>
      <c r="E72" s="47">
        <v>97</v>
      </c>
      <c r="F72" s="47">
        <v>97</v>
      </c>
      <c r="G72" s="47">
        <v>97</v>
      </c>
      <c r="H72" s="47">
        <v>97</v>
      </c>
      <c r="I72" s="47">
        <v>97</v>
      </c>
      <c r="J72" s="47">
        <v>97</v>
      </c>
      <c r="K72" s="47">
        <v>97</v>
      </c>
      <c r="L72" s="47">
        <v>97</v>
      </c>
      <c r="M72" s="47">
        <v>97</v>
      </c>
      <c r="N72" s="47">
        <v>97</v>
      </c>
      <c r="O72" s="117">
        <v>97</v>
      </c>
      <c r="P72" s="58" t="str">
        <f>"平均 "&amp;ROUNDDOWN(AVERAGE(D72:O72),2)&amp;" %"</f>
        <v>平均 97.08 %</v>
      </c>
      <c r="Q72" s="71"/>
      <c r="U72" s="18"/>
    </row>
    <row r="73" spans="2:31" ht="18.75" customHeight="1">
      <c r="B73" s="82" t="s">
        <v>16</v>
      </c>
      <c r="C73" s="20" t="s">
        <v>7</v>
      </c>
      <c r="D73" s="118">
        <v>0</v>
      </c>
      <c r="E73" s="6">
        <v>0</v>
      </c>
      <c r="F73" s="7">
        <v>0</v>
      </c>
      <c r="G73" s="7">
        <v>0</v>
      </c>
      <c r="H73" s="7">
        <v>0</v>
      </c>
      <c r="I73" s="7">
        <v>0</v>
      </c>
      <c r="J73" s="7">
        <v>0</v>
      </c>
      <c r="K73" s="7">
        <v>0</v>
      </c>
      <c r="L73" s="7">
        <v>0</v>
      </c>
      <c r="M73" s="7">
        <v>10619</v>
      </c>
      <c r="N73" s="7">
        <v>11795</v>
      </c>
      <c r="O73" s="119">
        <v>10013</v>
      </c>
      <c r="P73" s="271" t="str">
        <f>$P$198</f>
        <v>2022.4月
～2023.3月
実績</v>
      </c>
      <c r="Q73" s="72"/>
    </row>
    <row r="74" spans="2:31" ht="18.75" customHeight="1">
      <c r="B74" s="83" t="s">
        <v>17</v>
      </c>
      <c r="C74" s="21" t="s">
        <v>12</v>
      </c>
      <c r="D74" s="26">
        <v>54695</v>
      </c>
      <c r="E74" s="9">
        <v>54726</v>
      </c>
      <c r="F74" s="10">
        <v>56768</v>
      </c>
      <c r="G74" s="10">
        <v>52648</v>
      </c>
      <c r="H74" s="12">
        <v>53953</v>
      </c>
      <c r="I74" s="12">
        <v>58035</v>
      </c>
      <c r="J74" s="12">
        <v>51842</v>
      </c>
      <c r="K74" s="10">
        <v>46815</v>
      </c>
      <c r="L74" s="10">
        <v>56569</v>
      </c>
      <c r="M74" s="10">
        <v>47554</v>
      </c>
      <c r="N74" s="10">
        <v>53448</v>
      </c>
      <c r="O74" s="27">
        <v>46809</v>
      </c>
      <c r="P74" s="266"/>
      <c r="Q74" s="72"/>
    </row>
    <row r="75" spans="2:31" ht="18.75" customHeight="1">
      <c r="B75" s="85" t="s">
        <v>18</v>
      </c>
      <c r="C75" s="48" t="s">
        <v>13</v>
      </c>
      <c r="D75" s="28">
        <v>51415</v>
      </c>
      <c r="E75" s="47">
        <v>52429</v>
      </c>
      <c r="F75" s="12">
        <v>59494</v>
      </c>
      <c r="G75" s="12">
        <v>64436</v>
      </c>
      <c r="H75" s="12">
        <v>54740</v>
      </c>
      <c r="I75" s="12">
        <v>52484</v>
      </c>
      <c r="J75" s="12">
        <v>50393</v>
      </c>
      <c r="K75" s="12">
        <v>56966</v>
      </c>
      <c r="L75" s="12">
        <v>44908</v>
      </c>
      <c r="M75" s="12">
        <v>54362</v>
      </c>
      <c r="N75" s="12">
        <v>54831</v>
      </c>
      <c r="O75" s="29">
        <v>54000</v>
      </c>
      <c r="P75" s="266"/>
      <c r="Q75" s="72"/>
      <c r="T75" s="13"/>
    </row>
    <row r="76" spans="2:31" ht="18.75" customHeight="1">
      <c r="B76" s="87" t="s">
        <v>37</v>
      </c>
      <c r="C76" s="62"/>
      <c r="D76" s="28">
        <v>288</v>
      </c>
      <c r="E76" s="12">
        <v>296</v>
      </c>
      <c r="F76" s="12">
        <v>303</v>
      </c>
      <c r="G76" s="12">
        <v>313</v>
      </c>
      <c r="H76" s="12">
        <v>311</v>
      </c>
      <c r="I76" s="12">
        <v>299</v>
      </c>
      <c r="J76" s="12">
        <v>291</v>
      </c>
      <c r="K76" s="12">
        <v>287</v>
      </c>
      <c r="L76" s="12">
        <v>280</v>
      </c>
      <c r="M76" s="12">
        <v>301</v>
      </c>
      <c r="N76" s="12">
        <v>308</v>
      </c>
      <c r="O76" s="29">
        <v>317</v>
      </c>
      <c r="P76" s="266"/>
      <c r="Q76" s="72"/>
    </row>
    <row r="77" spans="2:31" ht="18.75" customHeight="1" thickBot="1">
      <c r="B77" s="86" t="s">
        <v>38</v>
      </c>
      <c r="C77" s="61"/>
      <c r="D77" s="53">
        <f>ROUND(D68/D76/30/24*100,1)</f>
        <v>51.2</v>
      </c>
      <c r="E77" s="52">
        <f>ROUND(E68/E76/30/24*100,1)</f>
        <v>50.3</v>
      </c>
      <c r="F77" s="50">
        <f t="shared" ref="F77:O77" si="20">ROUND(F68/F76/30/24*100,1)</f>
        <v>53.3</v>
      </c>
      <c r="G77" s="50">
        <f t="shared" si="20"/>
        <v>52</v>
      </c>
      <c r="H77" s="50">
        <f t="shared" si="20"/>
        <v>48.5</v>
      </c>
      <c r="I77" s="50">
        <f t="shared" si="20"/>
        <v>51.3</v>
      </c>
      <c r="J77" s="50">
        <f t="shared" si="20"/>
        <v>48.8</v>
      </c>
      <c r="K77" s="50">
        <f t="shared" si="20"/>
        <v>50.2</v>
      </c>
      <c r="L77" s="50">
        <f t="shared" si="20"/>
        <v>50.3</v>
      </c>
      <c r="M77" s="50">
        <f t="shared" si="20"/>
        <v>51.9</v>
      </c>
      <c r="N77" s="50">
        <f t="shared" si="20"/>
        <v>54.1</v>
      </c>
      <c r="O77" s="49">
        <f t="shared" si="20"/>
        <v>48.6</v>
      </c>
      <c r="P77" s="58" t="str">
        <f>"平均 "&amp;ROUNDDOWN(AVERAGE(D77:O77),2)&amp;" %"</f>
        <v>平均 50.87 %</v>
      </c>
      <c r="Q77" s="71"/>
    </row>
    <row r="78" spans="2:31" ht="18.75" customHeight="1" thickBot="1">
      <c r="B78" s="267" t="s">
        <v>8</v>
      </c>
      <c r="C78" s="268"/>
      <c r="D78" s="267" t="s">
        <v>9</v>
      </c>
      <c r="E78" s="269"/>
      <c r="F78" s="269"/>
      <c r="G78" s="269"/>
      <c r="H78" s="269"/>
      <c r="I78" s="269"/>
      <c r="J78" s="269"/>
      <c r="K78" s="269"/>
      <c r="L78" s="269"/>
      <c r="M78" s="269"/>
      <c r="N78" s="269"/>
      <c r="O78" s="269"/>
      <c r="P78" s="46" t="s">
        <v>27</v>
      </c>
      <c r="Q78" s="73"/>
      <c r="T78" s="14"/>
      <c r="U78" s="14"/>
      <c r="V78" s="14"/>
      <c r="W78" s="14"/>
      <c r="X78" s="14"/>
      <c r="Y78" s="14"/>
      <c r="Z78" s="14"/>
      <c r="AA78" s="14"/>
      <c r="AB78" s="14"/>
      <c r="AC78" s="14"/>
      <c r="AD78" s="14"/>
      <c r="AE78" s="14"/>
    </row>
    <row r="79" spans="2:31" ht="18.75" customHeight="1">
      <c r="B79" s="82" t="s">
        <v>19</v>
      </c>
      <c r="C79" s="89" t="s">
        <v>39</v>
      </c>
      <c r="D79" s="97">
        <f>ROUNDDOWN(D69*$P$79*(1.85-D71/100),2)</f>
        <v>0</v>
      </c>
      <c r="E79" s="97">
        <f>ROUNDDOWN(E69*$P$79*(1.85-E71/100),2)</f>
        <v>0</v>
      </c>
      <c r="F79" s="97">
        <f t="shared" ref="F79:N79" si="21">ROUNDDOWN(F69*$P$79*(1.85-F71/100),2)</f>
        <v>0</v>
      </c>
      <c r="G79" s="97">
        <f t="shared" si="21"/>
        <v>0</v>
      </c>
      <c r="H79" s="97">
        <f t="shared" si="21"/>
        <v>0</v>
      </c>
      <c r="I79" s="97">
        <f t="shared" si="21"/>
        <v>0</v>
      </c>
      <c r="J79" s="97">
        <f t="shared" si="21"/>
        <v>0</v>
      </c>
      <c r="K79" s="97">
        <f t="shared" si="21"/>
        <v>0</v>
      </c>
      <c r="L79" s="97">
        <f t="shared" si="21"/>
        <v>0</v>
      </c>
      <c r="M79" s="97">
        <f t="shared" si="21"/>
        <v>0</v>
      </c>
      <c r="N79" s="97">
        <f t="shared" si="21"/>
        <v>0</v>
      </c>
      <c r="O79" s="98">
        <f>ROUNDDOWN(O69*$P$79*(1.85-O71/100),2)</f>
        <v>0</v>
      </c>
      <c r="P79" s="110"/>
      <c r="Q79" s="77"/>
      <c r="T79" s="14"/>
      <c r="U79" s="14"/>
      <c r="V79" s="14"/>
      <c r="W79" s="14"/>
      <c r="X79" s="14"/>
      <c r="Y79" s="14"/>
      <c r="Z79" s="14"/>
      <c r="AA79" s="14"/>
      <c r="AB79" s="14"/>
      <c r="AC79" s="14"/>
      <c r="AD79" s="14"/>
      <c r="AE79" s="14"/>
    </row>
    <row r="80" spans="2:31" ht="18.75" customHeight="1">
      <c r="B80" s="85" t="s">
        <v>20</v>
      </c>
      <c r="C80" s="25" t="s">
        <v>14</v>
      </c>
      <c r="D80" s="99">
        <f>D73*$P$80</f>
        <v>0</v>
      </c>
      <c r="E80" s="100">
        <f>E73*$P$80</f>
        <v>0</v>
      </c>
      <c r="F80" s="100">
        <f t="shared" ref="F80:N80" si="22">F73*$P$80</f>
        <v>0</v>
      </c>
      <c r="G80" s="100">
        <f t="shared" si="22"/>
        <v>0</v>
      </c>
      <c r="H80" s="100">
        <f t="shared" si="22"/>
        <v>0</v>
      </c>
      <c r="I80" s="100">
        <f t="shared" si="22"/>
        <v>0</v>
      </c>
      <c r="J80" s="100">
        <f t="shared" si="22"/>
        <v>0</v>
      </c>
      <c r="K80" s="100">
        <f t="shared" si="22"/>
        <v>0</v>
      </c>
      <c r="L80" s="100">
        <f t="shared" si="22"/>
        <v>0</v>
      </c>
      <c r="M80" s="100">
        <f t="shared" si="22"/>
        <v>0</v>
      </c>
      <c r="N80" s="100">
        <f t="shared" si="22"/>
        <v>0</v>
      </c>
      <c r="O80" s="102">
        <f>O73*$P$80</f>
        <v>0</v>
      </c>
      <c r="P80" s="111"/>
      <c r="Q80" s="78"/>
      <c r="T80" s="14"/>
      <c r="U80" s="14"/>
      <c r="V80" s="14"/>
      <c r="W80" s="14"/>
      <c r="X80" s="14"/>
      <c r="Y80" s="14"/>
      <c r="Z80" s="14"/>
      <c r="AA80" s="14"/>
      <c r="AB80" s="14"/>
      <c r="AC80" s="14"/>
      <c r="AD80" s="14"/>
      <c r="AE80" s="14"/>
    </row>
    <row r="81" spans="2:31" ht="18.75" customHeight="1">
      <c r="B81" s="85" t="s">
        <v>29</v>
      </c>
      <c r="C81" s="25" t="s">
        <v>15</v>
      </c>
      <c r="D81" s="103"/>
      <c r="E81" s="104"/>
      <c r="F81" s="105"/>
      <c r="G81" s="105"/>
      <c r="H81" s="105"/>
      <c r="I81" s="105"/>
      <c r="J81" s="105"/>
      <c r="K81" s="105"/>
      <c r="L81" s="105"/>
      <c r="M81" s="101">
        <f>M74*$P$81</f>
        <v>0</v>
      </c>
      <c r="N81" s="101">
        <f>N74*$P$81</f>
        <v>0</v>
      </c>
      <c r="O81" s="102">
        <f>O74*$P$81</f>
        <v>0</v>
      </c>
      <c r="P81" s="111"/>
      <c r="Q81" s="78"/>
      <c r="T81" s="14"/>
      <c r="U81" s="14"/>
      <c r="V81" s="14"/>
      <c r="W81" s="14"/>
      <c r="X81" s="14"/>
      <c r="Y81" s="14"/>
      <c r="Z81" s="14"/>
      <c r="AA81" s="14"/>
      <c r="AB81" s="14"/>
      <c r="AC81" s="14"/>
      <c r="AD81" s="14"/>
      <c r="AE81" s="14"/>
    </row>
    <row r="82" spans="2:31" ht="18.75" customHeight="1">
      <c r="B82" s="85" t="s">
        <v>30</v>
      </c>
      <c r="C82" s="25" t="s">
        <v>31</v>
      </c>
      <c r="D82" s="99">
        <f>D74*$P$82</f>
        <v>0</v>
      </c>
      <c r="E82" s="100">
        <f>E74*$P$82</f>
        <v>0</v>
      </c>
      <c r="F82" s="100">
        <f t="shared" ref="F82:L82" si="23">F74*$P$82</f>
        <v>0</v>
      </c>
      <c r="G82" s="100">
        <f t="shared" si="23"/>
        <v>0</v>
      </c>
      <c r="H82" s="100">
        <f t="shared" si="23"/>
        <v>0</v>
      </c>
      <c r="I82" s="100">
        <f t="shared" si="23"/>
        <v>0</v>
      </c>
      <c r="J82" s="100">
        <f t="shared" si="23"/>
        <v>0</v>
      </c>
      <c r="K82" s="100">
        <f t="shared" si="23"/>
        <v>0</v>
      </c>
      <c r="L82" s="100">
        <f t="shared" si="23"/>
        <v>0</v>
      </c>
      <c r="M82" s="105"/>
      <c r="N82" s="105"/>
      <c r="O82" s="106"/>
      <c r="P82" s="111"/>
      <c r="Q82" s="78"/>
      <c r="T82" s="14"/>
      <c r="U82" s="14"/>
      <c r="V82" s="14"/>
      <c r="W82" s="14"/>
      <c r="X82" s="14"/>
      <c r="Y82" s="14"/>
      <c r="Z82" s="14"/>
      <c r="AA82" s="14"/>
      <c r="AB82" s="14"/>
      <c r="AC82" s="14"/>
      <c r="AD82" s="14"/>
      <c r="AE82" s="14"/>
    </row>
    <row r="83" spans="2:31" ht="18.75" customHeight="1">
      <c r="B83" s="83" t="s">
        <v>21</v>
      </c>
      <c r="C83" s="137" t="s">
        <v>32</v>
      </c>
      <c r="D83" s="138">
        <f>D75*$P$83</f>
        <v>0</v>
      </c>
      <c r="E83" s="138">
        <f>E75*$P$83</f>
        <v>0</v>
      </c>
      <c r="F83" s="138">
        <f t="shared" ref="F83:N83" si="24">F75*$P$83</f>
        <v>0</v>
      </c>
      <c r="G83" s="138">
        <f t="shared" si="24"/>
        <v>0</v>
      </c>
      <c r="H83" s="138">
        <f t="shared" si="24"/>
        <v>0</v>
      </c>
      <c r="I83" s="138">
        <f t="shared" si="24"/>
        <v>0</v>
      </c>
      <c r="J83" s="138">
        <f t="shared" si="24"/>
        <v>0</v>
      </c>
      <c r="K83" s="138">
        <f t="shared" si="24"/>
        <v>0</v>
      </c>
      <c r="L83" s="138">
        <f t="shared" si="24"/>
        <v>0</v>
      </c>
      <c r="M83" s="138">
        <f t="shared" si="24"/>
        <v>0</v>
      </c>
      <c r="N83" s="138">
        <f t="shared" si="24"/>
        <v>0</v>
      </c>
      <c r="O83" s="109">
        <f>O75*$P$83</f>
        <v>0</v>
      </c>
      <c r="P83" s="139"/>
      <c r="Q83" s="78"/>
      <c r="T83" s="13"/>
      <c r="U83" s="13"/>
      <c r="V83" s="115"/>
      <c r="W83" s="14"/>
      <c r="X83" s="14"/>
      <c r="Y83" s="14"/>
      <c r="Z83" s="14"/>
      <c r="AA83" s="14"/>
      <c r="AB83" s="14"/>
      <c r="AC83" s="14"/>
      <c r="AD83" s="14"/>
      <c r="AE83" s="14"/>
    </row>
    <row r="84" spans="2:31" ht="18.75" customHeight="1" thickBot="1">
      <c r="B84" s="85" t="s">
        <v>98</v>
      </c>
      <c r="C84" s="25" t="s">
        <v>65</v>
      </c>
      <c r="D84" s="142">
        <f>D69*$P$84</f>
        <v>0</v>
      </c>
      <c r="E84" s="100">
        <f>E69*$P84</f>
        <v>0</v>
      </c>
      <c r="F84" s="100">
        <f t="shared" ref="F84:N84" si="25">F69*$P84</f>
        <v>0</v>
      </c>
      <c r="G84" s="100">
        <f t="shared" si="25"/>
        <v>0</v>
      </c>
      <c r="H84" s="100">
        <f t="shared" si="25"/>
        <v>0</v>
      </c>
      <c r="I84" s="100">
        <f t="shared" si="25"/>
        <v>0</v>
      </c>
      <c r="J84" s="100">
        <f t="shared" si="25"/>
        <v>0</v>
      </c>
      <c r="K84" s="100">
        <f t="shared" si="25"/>
        <v>0</v>
      </c>
      <c r="L84" s="100">
        <f t="shared" si="25"/>
        <v>0</v>
      </c>
      <c r="M84" s="100">
        <f t="shared" si="25"/>
        <v>0</v>
      </c>
      <c r="N84" s="100">
        <f t="shared" si="25"/>
        <v>0</v>
      </c>
      <c r="O84" s="101">
        <f>O69*$P84</f>
        <v>0</v>
      </c>
      <c r="P84" s="165"/>
      <c r="Q84" s="75"/>
      <c r="T84" s="13"/>
      <c r="U84" s="13"/>
      <c r="V84" s="115"/>
      <c r="W84" s="13"/>
      <c r="X84" s="13"/>
      <c r="Y84" s="13"/>
      <c r="Z84" s="13"/>
      <c r="AA84" s="13"/>
      <c r="AB84" s="13"/>
      <c r="AC84" s="13"/>
      <c r="AD84" s="13"/>
      <c r="AE84" s="13"/>
    </row>
    <row r="85" spans="2:31" ht="18.75" customHeight="1" thickBot="1">
      <c r="B85" s="135" t="s">
        <v>22</v>
      </c>
      <c r="C85" s="136" t="s">
        <v>66</v>
      </c>
      <c r="D85" s="140">
        <f>INT(SUM(D79:D83)-D84)</f>
        <v>0</v>
      </c>
      <c r="E85" s="140">
        <f t="shared" ref="E85:M85" si="26">INT(SUM(E79:E83)-E84)</f>
        <v>0</v>
      </c>
      <c r="F85" s="141">
        <f t="shared" si="26"/>
        <v>0</v>
      </c>
      <c r="G85" s="141">
        <f t="shared" si="26"/>
        <v>0</v>
      </c>
      <c r="H85" s="141">
        <f t="shared" si="26"/>
        <v>0</v>
      </c>
      <c r="I85" s="141">
        <f t="shared" si="26"/>
        <v>0</v>
      </c>
      <c r="J85" s="141">
        <f t="shared" si="26"/>
        <v>0</v>
      </c>
      <c r="K85" s="141">
        <f t="shared" si="26"/>
        <v>0</v>
      </c>
      <c r="L85" s="141">
        <f t="shared" si="26"/>
        <v>0</v>
      </c>
      <c r="M85" s="141">
        <f t="shared" si="26"/>
        <v>0</v>
      </c>
      <c r="N85" s="141">
        <f>INT(SUM(N79:N83)-N84)</f>
        <v>0</v>
      </c>
      <c r="O85" s="141">
        <f>INT(SUM(O79:O83)-O84)</f>
        <v>0</v>
      </c>
      <c r="P85" s="92">
        <f>SUM(D85:O85)</f>
        <v>0</v>
      </c>
      <c r="Q85" s="76"/>
      <c r="R85" s="270"/>
      <c r="S85" s="270"/>
      <c r="T85" s="270"/>
      <c r="U85" s="270"/>
      <c r="V85" s="270"/>
      <c r="W85" s="13"/>
      <c r="X85" s="13"/>
      <c r="Y85" s="13"/>
      <c r="Z85" s="13"/>
      <c r="AA85" s="13"/>
      <c r="AB85" s="13"/>
      <c r="AC85" s="13"/>
      <c r="AD85" s="13"/>
      <c r="AE85" s="13"/>
    </row>
    <row r="86" spans="2:31" ht="21" customHeight="1">
      <c r="C86" s="91" t="s">
        <v>28</v>
      </c>
      <c r="M86" s="13"/>
      <c r="N86" s="13"/>
      <c r="O86" s="13"/>
      <c r="P86" s="93"/>
      <c r="Q86" s="55"/>
      <c r="R86" s="148"/>
      <c r="S86" s="18"/>
      <c r="T86" s="56"/>
      <c r="U86" s="13"/>
      <c r="V86" s="13"/>
      <c r="W86" s="14"/>
      <c r="X86" s="14"/>
      <c r="Y86" s="14"/>
      <c r="Z86" s="14"/>
      <c r="AA86" s="14"/>
      <c r="AB86" s="14"/>
      <c r="AC86" s="14"/>
      <c r="AD86" s="14"/>
      <c r="AE86" s="14"/>
    </row>
    <row r="87" spans="2:31" ht="12" customHeight="1">
      <c r="B87" s="229" t="s">
        <v>50</v>
      </c>
      <c r="C87" s="229"/>
      <c r="D87" s="230">
        <f>(D73+D74+D75)-D68</f>
        <v>0</v>
      </c>
      <c r="E87" s="230">
        <f t="shared" ref="E87:O87" si="27">(E73+E74+E75)-E68</f>
        <v>0</v>
      </c>
      <c r="F87" s="230">
        <f t="shared" si="27"/>
        <v>0</v>
      </c>
      <c r="G87" s="230">
        <f t="shared" si="27"/>
        <v>0</v>
      </c>
      <c r="H87" s="230">
        <f t="shared" si="27"/>
        <v>0</v>
      </c>
      <c r="I87" s="230">
        <f t="shared" si="27"/>
        <v>0</v>
      </c>
      <c r="J87" s="230">
        <f t="shared" si="27"/>
        <v>0</v>
      </c>
      <c r="K87" s="230">
        <f t="shared" si="27"/>
        <v>0</v>
      </c>
      <c r="L87" s="230">
        <f t="shared" si="27"/>
        <v>0</v>
      </c>
      <c r="M87" s="230">
        <f t="shared" si="27"/>
        <v>0</v>
      </c>
      <c r="N87" s="230">
        <f t="shared" si="27"/>
        <v>0</v>
      </c>
      <c r="O87" s="230">
        <f t="shared" si="27"/>
        <v>0</v>
      </c>
      <c r="P87" s="229"/>
      <c r="Q87" s="112"/>
    </row>
    <row r="88" spans="2:31" ht="12" customHeight="1">
      <c r="B88" s="229"/>
      <c r="C88" s="229"/>
      <c r="D88" s="229"/>
      <c r="E88" s="229"/>
      <c r="F88" s="229"/>
      <c r="G88" s="229"/>
      <c r="H88" s="229"/>
      <c r="I88" s="229"/>
      <c r="J88" s="229"/>
      <c r="K88" s="229"/>
      <c r="L88" s="229"/>
      <c r="M88" s="229"/>
      <c r="N88" s="229"/>
      <c r="O88" s="229"/>
      <c r="P88" s="229"/>
      <c r="Q88" s="112"/>
    </row>
    <row r="89" spans="2:31" ht="19.5" customHeight="1" thickBot="1">
      <c r="B89" s="116">
        <v>4</v>
      </c>
      <c r="C89" s="90"/>
      <c r="D89" s="15"/>
      <c r="E89" s="15"/>
      <c r="F89" s="15"/>
      <c r="G89" s="15"/>
      <c r="H89" s="15"/>
      <c r="I89" s="15"/>
      <c r="J89" s="15"/>
      <c r="K89" s="15"/>
      <c r="L89" s="16"/>
      <c r="M89" s="16"/>
      <c r="N89" s="16"/>
      <c r="O89" s="16"/>
      <c r="P89" s="17"/>
      <c r="Q89" s="17"/>
      <c r="T89" s="2"/>
      <c r="U89" s="2"/>
    </row>
    <row r="90" spans="2:31" ht="18" customHeight="1">
      <c r="B90" s="283" t="s">
        <v>136</v>
      </c>
      <c r="C90" s="51" t="s">
        <v>137</v>
      </c>
      <c r="D90" s="37"/>
      <c r="E90" s="37"/>
      <c r="F90" s="37"/>
      <c r="G90" s="41"/>
      <c r="H90" s="42" t="s">
        <v>34</v>
      </c>
      <c r="I90" s="285">
        <v>169</v>
      </c>
      <c r="J90" s="285"/>
      <c r="K90" s="286" t="s">
        <v>36</v>
      </c>
      <c r="L90" s="286"/>
      <c r="M90" s="43" t="s">
        <v>129</v>
      </c>
      <c r="N90" s="192"/>
      <c r="O90" s="193" t="s">
        <v>100</v>
      </c>
      <c r="P90" s="194"/>
      <c r="Q90" s="67"/>
    </row>
    <row r="91" spans="2:31" ht="20.25" customHeight="1" thickBot="1">
      <c r="B91" s="284"/>
      <c r="C91" s="156" t="s">
        <v>127</v>
      </c>
      <c r="D91" s="54"/>
      <c r="E91" s="38"/>
      <c r="F91" s="38"/>
      <c r="G91" s="44"/>
      <c r="H91" s="39" t="s">
        <v>33</v>
      </c>
      <c r="I91" s="287">
        <v>500</v>
      </c>
      <c r="J91" s="287"/>
      <c r="K91" s="288" t="s">
        <v>35</v>
      </c>
      <c r="L91" s="288"/>
      <c r="M91" s="121">
        <v>625</v>
      </c>
      <c r="N91" s="120"/>
      <c r="O91" s="38"/>
      <c r="P91" s="40"/>
      <c r="V91" s="114"/>
    </row>
    <row r="92" spans="2:31" ht="18.75" customHeight="1">
      <c r="B92" s="254" t="s">
        <v>1</v>
      </c>
      <c r="C92" s="254" t="s">
        <v>2</v>
      </c>
      <c r="D92" s="264" t="s">
        <v>122</v>
      </c>
      <c r="E92" s="265"/>
      <c r="F92" s="265"/>
      <c r="G92" s="265"/>
      <c r="H92" s="265"/>
      <c r="I92" s="291"/>
      <c r="J92" s="265" t="s">
        <v>122</v>
      </c>
      <c r="K92" s="265"/>
      <c r="L92" s="265"/>
      <c r="M92" s="265"/>
      <c r="N92" s="265"/>
      <c r="O92" s="265"/>
      <c r="P92" s="254" t="s">
        <v>11</v>
      </c>
      <c r="Q92" s="69"/>
      <c r="R92" s="270"/>
      <c r="S92" s="270"/>
      <c r="T92" s="270"/>
      <c r="U92" s="270"/>
      <c r="V92" s="270"/>
    </row>
    <row r="93" spans="2:31" ht="18.75" customHeight="1" thickBot="1">
      <c r="B93" s="255"/>
      <c r="C93" s="255"/>
      <c r="D93" s="22" t="s">
        <v>107</v>
      </c>
      <c r="E93" s="22" t="s">
        <v>108</v>
      </c>
      <c r="F93" s="22" t="s">
        <v>109</v>
      </c>
      <c r="G93" s="22" t="s">
        <v>110</v>
      </c>
      <c r="H93" s="22" t="s">
        <v>111</v>
      </c>
      <c r="I93" s="22" t="s">
        <v>10</v>
      </c>
      <c r="J93" s="22" t="s">
        <v>112</v>
      </c>
      <c r="K93" s="22" t="s">
        <v>113</v>
      </c>
      <c r="L93" s="22" t="s">
        <v>114</v>
      </c>
      <c r="M93" s="24" t="s">
        <v>115</v>
      </c>
      <c r="N93" s="24" t="s">
        <v>116</v>
      </c>
      <c r="O93" s="24" t="s">
        <v>117</v>
      </c>
      <c r="P93" s="256"/>
      <c r="Q93" s="19"/>
      <c r="R93" s="31"/>
      <c r="S93" s="145"/>
      <c r="T93" s="3"/>
      <c r="U93" s="145"/>
      <c r="V93" s="18"/>
    </row>
    <row r="94" spans="2:31" ht="18.75" customHeight="1">
      <c r="B94" s="82" t="s">
        <v>23</v>
      </c>
      <c r="C94" s="20" t="s">
        <v>4</v>
      </c>
      <c r="D94" s="6">
        <v>53312</v>
      </c>
      <c r="E94" s="6">
        <v>51768</v>
      </c>
      <c r="F94" s="6">
        <v>68328</v>
      </c>
      <c r="G94" s="6">
        <v>81050</v>
      </c>
      <c r="H94" s="6">
        <v>74415</v>
      </c>
      <c r="I94" s="6">
        <v>76916</v>
      </c>
      <c r="J94" s="6">
        <v>51666</v>
      </c>
      <c r="K94" s="6">
        <v>48829</v>
      </c>
      <c r="L94" s="6">
        <v>51493</v>
      </c>
      <c r="M94" s="6">
        <v>59490</v>
      </c>
      <c r="N94" s="6">
        <v>64668</v>
      </c>
      <c r="O94" s="6">
        <v>55486</v>
      </c>
      <c r="P94" s="23" t="s">
        <v>176</v>
      </c>
      <c r="Q94" s="70"/>
      <c r="R94" s="195"/>
      <c r="S94" s="145"/>
      <c r="T94" s="31"/>
      <c r="U94" s="113"/>
      <c r="V94" s="196"/>
    </row>
    <row r="95" spans="2:31" ht="18.75" customHeight="1">
      <c r="B95" s="83" t="s">
        <v>46</v>
      </c>
      <c r="C95" s="21" t="s">
        <v>5</v>
      </c>
      <c r="D95" s="9">
        <v>169</v>
      </c>
      <c r="E95" s="9">
        <v>169</v>
      </c>
      <c r="F95" s="10">
        <v>169</v>
      </c>
      <c r="G95" s="10">
        <v>169</v>
      </c>
      <c r="H95" s="10">
        <v>169</v>
      </c>
      <c r="I95" s="10">
        <v>169</v>
      </c>
      <c r="J95" s="10">
        <v>169</v>
      </c>
      <c r="K95" s="10">
        <v>169</v>
      </c>
      <c r="L95" s="10">
        <v>169</v>
      </c>
      <c r="M95" s="10">
        <v>169</v>
      </c>
      <c r="N95" s="10">
        <v>169</v>
      </c>
      <c r="O95" s="10">
        <v>169</v>
      </c>
      <c r="P95" s="45"/>
      <c r="Q95" s="70"/>
      <c r="R95" s="13"/>
      <c r="S95" s="145"/>
      <c r="T95" s="31"/>
      <c r="U95" s="113"/>
      <c r="V95" s="196"/>
    </row>
    <row r="96" spans="2:31" ht="18.75" customHeight="1">
      <c r="B96" s="84" t="s">
        <v>47</v>
      </c>
      <c r="C96" s="60"/>
      <c r="D96" s="28">
        <v>154</v>
      </c>
      <c r="E96" s="47">
        <v>154</v>
      </c>
      <c r="F96" s="47">
        <v>154</v>
      </c>
      <c r="G96" s="47">
        <v>158</v>
      </c>
      <c r="H96" s="47">
        <v>163</v>
      </c>
      <c r="I96" s="47">
        <v>165</v>
      </c>
      <c r="J96" s="47">
        <v>154</v>
      </c>
      <c r="K96" s="47">
        <v>154</v>
      </c>
      <c r="L96" s="47">
        <v>154</v>
      </c>
      <c r="M96" s="47">
        <v>154</v>
      </c>
      <c r="N96" s="47">
        <v>154</v>
      </c>
      <c r="O96" s="117">
        <v>154</v>
      </c>
      <c r="P96" s="45" t="s">
        <v>177</v>
      </c>
      <c r="Q96" s="70"/>
      <c r="R96" s="195"/>
      <c r="S96" s="145"/>
      <c r="T96" s="31"/>
      <c r="U96" s="113"/>
      <c r="V96" s="196"/>
    </row>
    <row r="97" spans="2:31" ht="18.75" customHeight="1">
      <c r="B97" s="85" t="s">
        <v>48</v>
      </c>
      <c r="C97" s="48" t="s">
        <v>6</v>
      </c>
      <c r="D97" s="189">
        <v>100</v>
      </c>
      <c r="E97" s="190">
        <v>100</v>
      </c>
      <c r="F97" s="190">
        <v>100</v>
      </c>
      <c r="G97" s="190">
        <v>100</v>
      </c>
      <c r="H97" s="190">
        <v>100</v>
      </c>
      <c r="I97" s="190">
        <v>100</v>
      </c>
      <c r="J97" s="190">
        <v>100</v>
      </c>
      <c r="K97" s="190">
        <v>100</v>
      </c>
      <c r="L97" s="190">
        <v>100</v>
      </c>
      <c r="M97" s="190">
        <v>100</v>
      </c>
      <c r="N97" s="190">
        <v>100</v>
      </c>
      <c r="O97" s="190">
        <v>100</v>
      </c>
      <c r="P97" s="65"/>
      <c r="T97" s="31"/>
      <c r="U97" s="113"/>
      <c r="V97" s="196"/>
    </row>
    <row r="98" spans="2:31" ht="18.75" customHeight="1" thickBot="1">
      <c r="B98" s="86" t="s">
        <v>49</v>
      </c>
      <c r="C98" s="61"/>
      <c r="D98" s="28">
        <v>100</v>
      </c>
      <c r="E98" s="47">
        <v>100</v>
      </c>
      <c r="F98" s="47">
        <v>100</v>
      </c>
      <c r="G98" s="47">
        <v>100</v>
      </c>
      <c r="H98" s="47">
        <v>100</v>
      </c>
      <c r="I98" s="47">
        <v>100</v>
      </c>
      <c r="J98" s="47">
        <v>100</v>
      </c>
      <c r="K98" s="47">
        <v>100</v>
      </c>
      <c r="L98" s="47">
        <v>100</v>
      </c>
      <c r="M98" s="47">
        <v>100</v>
      </c>
      <c r="N98" s="47">
        <v>100</v>
      </c>
      <c r="O98" s="117">
        <v>100</v>
      </c>
      <c r="P98" s="66" t="s">
        <v>178</v>
      </c>
      <c r="Q98" s="71"/>
      <c r="R98" s="8"/>
      <c r="S98" s="18"/>
      <c r="U98" s="1"/>
    </row>
    <row r="99" spans="2:31" ht="18.75" customHeight="1">
      <c r="B99" s="82" t="s">
        <v>16</v>
      </c>
      <c r="C99" s="20" t="s">
        <v>7</v>
      </c>
      <c r="D99" s="118">
        <v>0</v>
      </c>
      <c r="E99" s="6">
        <v>0</v>
      </c>
      <c r="F99" s="7">
        <v>0</v>
      </c>
      <c r="G99" s="7">
        <v>0</v>
      </c>
      <c r="H99" s="7">
        <v>0</v>
      </c>
      <c r="I99" s="7">
        <v>0</v>
      </c>
      <c r="J99" s="7">
        <v>0</v>
      </c>
      <c r="K99" s="7">
        <v>0</v>
      </c>
      <c r="L99" s="7">
        <v>0</v>
      </c>
      <c r="M99" s="7">
        <v>7289</v>
      </c>
      <c r="N99" s="7">
        <v>7869</v>
      </c>
      <c r="O99" s="119">
        <v>6417</v>
      </c>
      <c r="P99" s="271" t="s">
        <v>179</v>
      </c>
      <c r="Q99" s="72"/>
      <c r="U99" s="3"/>
    </row>
    <row r="100" spans="2:31" ht="18.75" customHeight="1">
      <c r="B100" s="83" t="s">
        <v>17</v>
      </c>
      <c r="C100" s="21" t="s">
        <v>12</v>
      </c>
      <c r="D100" s="26">
        <v>27585</v>
      </c>
      <c r="E100" s="9">
        <v>25810</v>
      </c>
      <c r="F100" s="10">
        <v>33263</v>
      </c>
      <c r="G100" s="10">
        <v>36702</v>
      </c>
      <c r="H100" s="12">
        <v>36890</v>
      </c>
      <c r="I100" s="12">
        <v>39350</v>
      </c>
      <c r="J100" s="12">
        <v>25639</v>
      </c>
      <c r="K100" s="10">
        <v>22047</v>
      </c>
      <c r="L100" s="10">
        <v>28702</v>
      </c>
      <c r="M100" s="10">
        <v>23681</v>
      </c>
      <c r="N100" s="10">
        <v>25701</v>
      </c>
      <c r="O100" s="27">
        <v>21416</v>
      </c>
      <c r="P100" s="266"/>
      <c r="Q100" s="72"/>
      <c r="T100" s="13"/>
    </row>
    <row r="101" spans="2:31" ht="18.75" customHeight="1">
      <c r="B101" s="85" t="s">
        <v>18</v>
      </c>
      <c r="C101" s="48" t="s">
        <v>13</v>
      </c>
      <c r="D101" s="28">
        <v>25727</v>
      </c>
      <c r="E101" s="47">
        <v>25958</v>
      </c>
      <c r="F101" s="12">
        <v>35065</v>
      </c>
      <c r="G101" s="12">
        <v>44348</v>
      </c>
      <c r="H101" s="12">
        <v>37525</v>
      </c>
      <c r="I101" s="12">
        <v>37566</v>
      </c>
      <c r="J101" s="12">
        <v>26027</v>
      </c>
      <c r="K101" s="12">
        <v>26782</v>
      </c>
      <c r="L101" s="12">
        <v>22791</v>
      </c>
      <c r="M101" s="12">
        <v>28520</v>
      </c>
      <c r="N101" s="12">
        <v>31098</v>
      </c>
      <c r="O101" s="29">
        <v>27653</v>
      </c>
      <c r="P101" s="266"/>
      <c r="Q101" s="72"/>
    </row>
    <row r="102" spans="2:31" ht="18.75" customHeight="1">
      <c r="B102" s="87" t="s">
        <v>37</v>
      </c>
      <c r="C102" s="62"/>
      <c r="D102" s="28">
        <v>108</v>
      </c>
      <c r="E102" s="47">
        <v>124</v>
      </c>
      <c r="F102" s="12">
        <v>141</v>
      </c>
      <c r="G102" s="12">
        <v>158</v>
      </c>
      <c r="H102" s="12">
        <v>163</v>
      </c>
      <c r="I102" s="12">
        <v>165</v>
      </c>
      <c r="J102" s="12">
        <v>106</v>
      </c>
      <c r="K102" s="12">
        <v>109</v>
      </c>
      <c r="L102" s="12">
        <v>125</v>
      </c>
      <c r="M102" s="12">
        <v>137</v>
      </c>
      <c r="N102" s="12">
        <v>140</v>
      </c>
      <c r="O102" s="29">
        <v>111</v>
      </c>
      <c r="P102" s="266"/>
      <c r="Q102" s="72"/>
    </row>
    <row r="103" spans="2:31" ht="18.75" customHeight="1" thickBot="1">
      <c r="B103" s="86" t="s">
        <v>38</v>
      </c>
      <c r="C103" s="61"/>
      <c r="D103" s="53">
        <v>68.599999999999994</v>
      </c>
      <c r="E103" s="52">
        <v>58</v>
      </c>
      <c r="F103" s="50">
        <v>67.3</v>
      </c>
      <c r="G103" s="50">
        <v>71.2</v>
      </c>
      <c r="H103" s="50">
        <v>63.4</v>
      </c>
      <c r="I103" s="50">
        <v>64.7</v>
      </c>
      <c r="J103" s="50">
        <v>67.7</v>
      </c>
      <c r="K103" s="50">
        <v>62.2</v>
      </c>
      <c r="L103" s="50">
        <v>57.2</v>
      </c>
      <c r="M103" s="50">
        <v>60.3</v>
      </c>
      <c r="N103" s="50">
        <v>64.2</v>
      </c>
      <c r="O103" s="49">
        <v>69.400000000000006</v>
      </c>
      <c r="P103" s="45" t="s">
        <v>180</v>
      </c>
      <c r="Q103" s="70"/>
    </row>
    <row r="104" spans="2:31" ht="18.75" customHeight="1" thickBot="1">
      <c r="B104" s="267" t="s">
        <v>8</v>
      </c>
      <c r="C104" s="268"/>
      <c r="D104" s="267" t="s">
        <v>9</v>
      </c>
      <c r="E104" s="269"/>
      <c r="F104" s="269"/>
      <c r="G104" s="269"/>
      <c r="H104" s="269"/>
      <c r="I104" s="269"/>
      <c r="J104" s="269"/>
      <c r="K104" s="269"/>
      <c r="L104" s="269"/>
      <c r="M104" s="269"/>
      <c r="N104" s="269"/>
      <c r="O104" s="269"/>
      <c r="P104" s="46" t="s">
        <v>27</v>
      </c>
      <c r="Q104" s="73"/>
      <c r="T104" s="13"/>
      <c r="U104" s="13"/>
      <c r="V104" s="13"/>
      <c r="W104" s="13"/>
      <c r="X104" s="13"/>
      <c r="Y104" s="13"/>
      <c r="Z104" s="13"/>
      <c r="AA104" s="13"/>
      <c r="AB104" s="13"/>
      <c r="AC104" s="13"/>
      <c r="AD104" s="13"/>
      <c r="AE104" s="13"/>
    </row>
    <row r="105" spans="2:31" ht="18.75" customHeight="1">
      <c r="B105" s="82" t="s">
        <v>19</v>
      </c>
      <c r="C105" s="89" t="s">
        <v>39</v>
      </c>
      <c r="D105" s="97">
        <f>ROUNDDOWN(D95*$P$105*(1.85-D97/100),2)</f>
        <v>0</v>
      </c>
      <c r="E105" s="97">
        <f>ROUNDDOWN(E95*$P$105*(1.85-E97/100),2)</f>
        <v>0</v>
      </c>
      <c r="F105" s="97">
        <f t="shared" ref="F105:N105" si="28">ROUNDDOWN(F95*$P$105*(1.85-F97/100),2)</f>
        <v>0</v>
      </c>
      <c r="G105" s="97">
        <f t="shared" si="28"/>
        <v>0</v>
      </c>
      <c r="H105" s="97">
        <f t="shared" si="28"/>
        <v>0</v>
      </c>
      <c r="I105" s="97">
        <f t="shared" si="28"/>
        <v>0</v>
      </c>
      <c r="J105" s="97">
        <f t="shared" si="28"/>
        <v>0</v>
      </c>
      <c r="K105" s="97">
        <f t="shared" si="28"/>
        <v>0</v>
      </c>
      <c r="L105" s="97">
        <f t="shared" si="28"/>
        <v>0</v>
      </c>
      <c r="M105" s="97">
        <f t="shared" si="28"/>
        <v>0</v>
      </c>
      <c r="N105" s="97">
        <f t="shared" si="28"/>
        <v>0</v>
      </c>
      <c r="O105" s="98">
        <f>ROUNDDOWN(O95*$P$105*(1.85-O97/100),2)</f>
        <v>0</v>
      </c>
      <c r="P105" s="110"/>
      <c r="Q105" s="74"/>
      <c r="T105" s="13"/>
      <c r="U105" s="13"/>
      <c r="V105" s="13"/>
      <c r="W105" s="13"/>
      <c r="X105" s="13"/>
      <c r="Y105" s="13"/>
      <c r="Z105" s="13"/>
      <c r="AA105" s="13"/>
      <c r="AB105" s="13"/>
      <c r="AC105" s="13"/>
      <c r="AD105" s="13"/>
      <c r="AE105" s="13"/>
    </row>
    <row r="106" spans="2:31" ht="18.75" customHeight="1">
      <c r="B106" s="85" t="s">
        <v>20</v>
      </c>
      <c r="C106" s="25" t="s">
        <v>14</v>
      </c>
      <c r="D106" s="99">
        <f>D99*$P$106</f>
        <v>0</v>
      </c>
      <c r="E106" s="100">
        <f>E99*$P$106</f>
        <v>0</v>
      </c>
      <c r="F106" s="100">
        <f t="shared" ref="F106:N106" si="29">F99*$P$106</f>
        <v>0</v>
      </c>
      <c r="G106" s="100">
        <f t="shared" si="29"/>
        <v>0</v>
      </c>
      <c r="H106" s="100">
        <f t="shared" si="29"/>
        <v>0</v>
      </c>
      <c r="I106" s="100">
        <f t="shared" si="29"/>
        <v>0</v>
      </c>
      <c r="J106" s="100">
        <f t="shared" si="29"/>
        <v>0</v>
      </c>
      <c r="K106" s="100">
        <f t="shared" si="29"/>
        <v>0</v>
      </c>
      <c r="L106" s="100">
        <f t="shared" si="29"/>
        <v>0</v>
      </c>
      <c r="M106" s="100">
        <f t="shared" si="29"/>
        <v>0</v>
      </c>
      <c r="N106" s="100">
        <f t="shared" si="29"/>
        <v>0</v>
      </c>
      <c r="O106" s="102">
        <f>O99*$P$106</f>
        <v>0</v>
      </c>
      <c r="P106" s="111"/>
      <c r="Q106" s="75"/>
      <c r="T106" s="13"/>
      <c r="U106" s="13"/>
      <c r="V106" s="13"/>
      <c r="W106" s="13"/>
      <c r="X106" s="13"/>
      <c r="Y106" s="13"/>
      <c r="Z106" s="13"/>
      <c r="AA106" s="13"/>
      <c r="AB106" s="13"/>
      <c r="AC106" s="13"/>
      <c r="AD106" s="13"/>
      <c r="AE106" s="13"/>
    </row>
    <row r="107" spans="2:31" ht="18.75" customHeight="1">
      <c r="B107" s="85" t="s">
        <v>29</v>
      </c>
      <c r="C107" s="25" t="s">
        <v>15</v>
      </c>
      <c r="D107" s="103"/>
      <c r="E107" s="104"/>
      <c r="F107" s="105"/>
      <c r="G107" s="105"/>
      <c r="H107" s="105"/>
      <c r="I107" s="105"/>
      <c r="J107" s="105"/>
      <c r="K107" s="105"/>
      <c r="L107" s="105"/>
      <c r="M107" s="101">
        <f>M100*$P$107</f>
        <v>0</v>
      </c>
      <c r="N107" s="101">
        <f>N100*$P$107</f>
        <v>0</v>
      </c>
      <c r="O107" s="102">
        <f>O100*$P$107</f>
        <v>0</v>
      </c>
      <c r="P107" s="111"/>
      <c r="Q107" s="75"/>
      <c r="T107" s="13"/>
      <c r="U107" s="13"/>
      <c r="V107" s="13"/>
      <c r="W107" s="13"/>
      <c r="X107" s="13"/>
      <c r="Y107" s="13"/>
      <c r="Z107" s="13"/>
      <c r="AA107" s="13"/>
      <c r="AB107" s="13"/>
      <c r="AC107" s="13"/>
      <c r="AD107" s="13"/>
      <c r="AE107" s="13"/>
    </row>
    <row r="108" spans="2:31" ht="18.75" customHeight="1">
      <c r="B108" s="85" t="s">
        <v>30</v>
      </c>
      <c r="C108" s="25" t="s">
        <v>31</v>
      </c>
      <c r="D108" s="99">
        <f>D100*$P$108</f>
        <v>0</v>
      </c>
      <c r="E108" s="100">
        <f>E100*$P$108</f>
        <v>0</v>
      </c>
      <c r="F108" s="100">
        <f t="shared" ref="F108:L108" si="30">F100*$P$108</f>
        <v>0</v>
      </c>
      <c r="G108" s="100">
        <f t="shared" si="30"/>
        <v>0</v>
      </c>
      <c r="H108" s="100">
        <f t="shared" si="30"/>
        <v>0</v>
      </c>
      <c r="I108" s="100">
        <f t="shared" si="30"/>
        <v>0</v>
      </c>
      <c r="J108" s="100">
        <f t="shared" si="30"/>
        <v>0</v>
      </c>
      <c r="K108" s="100">
        <f t="shared" si="30"/>
        <v>0</v>
      </c>
      <c r="L108" s="100">
        <f t="shared" si="30"/>
        <v>0</v>
      </c>
      <c r="M108" s="105"/>
      <c r="N108" s="105"/>
      <c r="O108" s="106"/>
      <c r="P108" s="111"/>
      <c r="Q108" s="75"/>
      <c r="T108" s="13"/>
      <c r="U108" s="13"/>
      <c r="V108" s="13"/>
      <c r="W108" s="13"/>
      <c r="X108" s="13"/>
      <c r="Y108" s="13"/>
      <c r="Z108" s="13"/>
      <c r="AA108" s="13"/>
      <c r="AB108" s="13"/>
      <c r="AC108" s="13"/>
      <c r="AD108" s="13"/>
      <c r="AE108" s="13"/>
    </row>
    <row r="109" spans="2:31" ht="18.75" customHeight="1">
      <c r="B109" s="83" t="s">
        <v>21</v>
      </c>
      <c r="C109" s="137" t="s">
        <v>32</v>
      </c>
      <c r="D109" s="138">
        <f>D101*$P$109</f>
        <v>0</v>
      </c>
      <c r="E109" s="138">
        <f>E101*$P$109</f>
        <v>0</v>
      </c>
      <c r="F109" s="138">
        <f t="shared" ref="F109:N109" si="31">F101*$P$109</f>
        <v>0</v>
      </c>
      <c r="G109" s="138">
        <f t="shared" si="31"/>
        <v>0</v>
      </c>
      <c r="H109" s="138">
        <f t="shared" si="31"/>
        <v>0</v>
      </c>
      <c r="I109" s="138">
        <f t="shared" si="31"/>
        <v>0</v>
      </c>
      <c r="J109" s="138">
        <f t="shared" si="31"/>
        <v>0</v>
      </c>
      <c r="K109" s="138">
        <f t="shared" si="31"/>
        <v>0</v>
      </c>
      <c r="L109" s="138">
        <f t="shared" si="31"/>
        <v>0</v>
      </c>
      <c r="M109" s="138">
        <f t="shared" si="31"/>
        <v>0</v>
      </c>
      <c r="N109" s="138">
        <f t="shared" si="31"/>
        <v>0</v>
      </c>
      <c r="O109" s="109">
        <f>O101*$P$109</f>
        <v>0</v>
      </c>
      <c r="P109" s="139"/>
      <c r="Q109" s="75"/>
      <c r="T109" s="13"/>
      <c r="U109" s="13"/>
      <c r="V109" s="115"/>
      <c r="W109" s="13"/>
      <c r="X109" s="13"/>
      <c r="Y109" s="13"/>
      <c r="Z109" s="13"/>
      <c r="AA109" s="13"/>
      <c r="AB109" s="13"/>
      <c r="AC109" s="13"/>
      <c r="AD109" s="13"/>
      <c r="AE109" s="13"/>
    </row>
    <row r="110" spans="2:31" ht="18.75" customHeight="1" thickBot="1">
      <c r="B110" s="85" t="s">
        <v>98</v>
      </c>
      <c r="C110" s="25" t="s">
        <v>65</v>
      </c>
      <c r="D110" s="142">
        <f>D95*$P$110</f>
        <v>0</v>
      </c>
      <c r="E110" s="100">
        <f>E95*$P110</f>
        <v>0</v>
      </c>
      <c r="F110" s="101">
        <f t="shared" ref="F110:N110" si="32">F95*$P110</f>
        <v>0</v>
      </c>
      <c r="G110" s="101">
        <f t="shared" si="32"/>
        <v>0</v>
      </c>
      <c r="H110" s="101">
        <f t="shared" si="32"/>
        <v>0</v>
      </c>
      <c r="I110" s="101">
        <f t="shared" si="32"/>
        <v>0</v>
      </c>
      <c r="J110" s="101">
        <f t="shared" si="32"/>
        <v>0</v>
      </c>
      <c r="K110" s="101">
        <f t="shared" si="32"/>
        <v>0</v>
      </c>
      <c r="L110" s="101">
        <f t="shared" si="32"/>
        <v>0</v>
      </c>
      <c r="M110" s="101">
        <f t="shared" si="32"/>
        <v>0</v>
      </c>
      <c r="N110" s="101">
        <f t="shared" si="32"/>
        <v>0</v>
      </c>
      <c r="O110" s="101">
        <f>O95*$P110</f>
        <v>0</v>
      </c>
      <c r="P110" s="165"/>
      <c r="Q110" s="75"/>
      <c r="T110" s="13"/>
      <c r="U110" s="13"/>
      <c r="V110" s="115"/>
      <c r="W110" s="13"/>
      <c r="X110" s="13"/>
      <c r="Y110" s="13"/>
      <c r="Z110" s="13"/>
      <c r="AA110" s="13"/>
      <c r="AB110" s="13"/>
      <c r="AC110" s="13"/>
      <c r="AD110" s="13"/>
      <c r="AE110" s="13"/>
    </row>
    <row r="111" spans="2:31" ht="18.75" customHeight="1" thickBot="1">
      <c r="B111" s="135" t="s">
        <v>22</v>
      </c>
      <c r="C111" s="136" t="s">
        <v>66</v>
      </c>
      <c r="D111" s="140">
        <f>INT(SUM(D105:D109)-D110)</f>
        <v>0</v>
      </c>
      <c r="E111" s="140">
        <f t="shared" ref="E111:M111" si="33">INT(SUM(E105:E109)-E110)</f>
        <v>0</v>
      </c>
      <c r="F111" s="141">
        <f t="shared" si="33"/>
        <v>0</v>
      </c>
      <c r="G111" s="141">
        <f t="shared" si="33"/>
        <v>0</v>
      </c>
      <c r="H111" s="141">
        <f t="shared" si="33"/>
        <v>0</v>
      </c>
      <c r="I111" s="141">
        <f t="shared" si="33"/>
        <v>0</v>
      </c>
      <c r="J111" s="141">
        <f t="shared" si="33"/>
        <v>0</v>
      </c>
      <c r="K111" s="141">
        <f t="shared" si="33"/>
        <v>0</v>
      </c>
      <c r="L111" s="141">
        <f t="shared" si="33"/>
        <v>0</v>
      </c>
      <c r="M111" s="141">
        <f t="shared" si="33"/>
        <v>0</v>
      </c>
      <c r="N111" s="141">
        <f>INT(SUM(N105:N109)-N110)</f>
        <v>0</v>
      </c>
      <c r="O111" s="141">
        <f>INT(SUM(O105:O109)-O110)</f>
        <v>0</v>
      </c>
      <c r="P111" s="92">
        <f>SUM(D111:O111)</f>
        <v>0</v>
      </c>
      <c r="Q111" s="76"/>
      <c r="R111" s="270"/>
      <c r="S111" s="270"/>
      <c r="T111" s="270"/>
      <c r="U111" s="270"/>
      <c r="V111" s="270"/>
      <c r="W111" s="13"/>
      <c r="X111" s="13"/>
      <c r="Y111" s="13"/>
      <c r="Z111" s="13"/>
      <c r="AA111" s="13"/>
      <c r="AB111" s="13"/>
      <c r="AC111" s="13"/>
      <c r="AD111" s="13"/>
      <c r="AE111" s="13"/>
    </row>
    <row r="112" spans="2:31" ht="21" customHeight="1">
      <c r="C112" s="91" t="s">
        <v>28</v>
      </c>
      <c r="O112" s="31"/>
      <c r="P112" s="93"/>
      <c r="Q112" s="55"/>
      <c r="R112" s="148"/>
      <c r="S112" s="18"/>
      <c r="T112" s="56"/>
      <c r="U112" s="13"/>
      <c r="V112" s="13"/>
      <c r="W112" s="13"/>
      <c r="X112" s="13"/>
      <c r="Y112" s="13"/>
      <c r="Z112" s="13"/>
      <c r="AA112" s="13"/>
      <c r="AB112" s="13"/>
      <c r="AC112" s="13"/>
      <c r="AD112" s="13"/>
      <c r="AE112" s="13"/>
    </row>
    <row r="113" spans="2:31" ht="21" customHeight="1">
      <c r="C113" s="91"/>
      <c r="O113" s="31"/>
      <c r="P113" s="93"/>
      <c r="Q113" s="55"/>
      <c r="R113" s="148"/>
      <c r="S113" s="18"/>
      <c r="T113" s="56"/>
      <c r="U113" s="13"/>
      <c r="V113" s="13"/>
      <c r="W113" s="13"/>
      <c r="X113" s="13"/>
      <c r="Y113" s="13"/>
      <c r="Z113" s="13"/>
      <c r="AA113" s="13"/>
      <c r="AB113" s="13"/>
      <c r="AC113" s="13"/>
      <c r="AD113" s="13"/>
      <c r="AE113" s="13"/>
    </row>
    <row r="114" spans="2:31" ht="18" customHeight="1">
      <c r="B114" s="33" t="str">
        <f>B$9</f>
        <v>仙台市水道局浄水施設電力需給</v>
      </c>
      <c r="D114" s="18"/>
      <c r="E114" s="18"/>
      <c r="F114" s="18"/>
      <c r="H114" s="280">
        <f>H$9</f>
        <v>45566</v>
      </c>
      <c r="I114" s="280"/>
      <c r="J114" s="167" t="s">
        <v>0</v>
      </c>
      <c r="K114" s="281">
        <f>K$9</f>
        <v>45930</v>
      </c>
      <c r="L114" s="281"/>
      <c r="M114" s="175" t="str">
        <f>M$9</f>
        <v>12ヶ月</v>
      </c>
      <c r="N114" s="35"/>
      <c r="P114" s="64" t="s">
        <v>104</v>
      </c>
      <c r="Q114" s="64"/>
    </row>
    <row r="115" spans="2:31" ht="21.75" customHeight="1" thickBot="1">
      <c r="B115" s="116">
        <v>5</v>
      </c>
      <c r="C115" s="90"/>
      <c r="T115" s="13"/>
      <c r="U115" s="13"/>
      <c r="V115" s="13"/>
      <c r="W115" s="13"/>
      <c r="X115" s="13"/>
      <c r="Y115" s="13"/>
      <c r="Z115" s="13"/>
      <c r="AA115" s="13"/>
      <c r="AB115" s="13"/>
      <c r="AC115" s="13"/>
      <c r="AD115" s="13"/>
      <c r="AE115" s="13"/>
    </row>
    <row r="116" spans="2:31" ht="18" customHeight="1">
      <c r="B116" s="283" t="s">
        <v>123</v>
      </c>
      <c r="C116" s="51" t="s">
        <v>138</v>
      </c>
      <c r="D116" s="37"/>
      <c r="E116" s="37"/>
      <c r="F116" s="37"/>
      <c r="G116" s="41"/>
      <c r="H116" s="42" t="s">
        <v>34</v>
      </c>
      <c r="I116" s="285">
        <v>451</v>
      </c>
      <c r="J116" s="285"/>
      <c r="K116" s="286" t="s">
        <v>36</v>
      </c>
      <c r="L116" s="286"/>
      <c r="M116" s="43" t="s">
        <v>128</v>
      </c>
      <c r="N116" s="37"/>
      <c r="O116" s="193" t="s">
        <v>100</v>
      </c>
      <c r="P116" s="194"/>
      <c r="Q116" s="67"/>
    </row>
    <row r="117" spans="2:31" ht="20.25" customHeight="1" thickBot="1">
      <c r="B117" s="284"/>
      <c r="C117" s="156" t="s">
        <v>126</v>
      </c>
      <c r="D117" s="54"/>
      <c r="E117" s="38"/>
      <c r="F117" s="38"/>
      <c r="G117" s="44"/>
      <c r="H117" s="39" t="s">
        <v>33</v>
      </c>
      <c r="I117" s="287">
        <v>1000</v>
      </c>
      <c r="J117" s="287"/>
      <c r="K117" s="288" t="s">
        <v>35</v>
      </c>
      <c r="L117" s="288"/>
      <c r="M117" s="121">
        <v>625</v>
      </c>
      <c r="N117" s="120"/>
      <c r="O117" s="38"/>
      <c r="P117" s="40"/>
      <c r="V117" s="114"/>
    </row>
    <row r="118" spans="2:31" ht="18.75" customHeight="1">
      <c r="B118" s="254" t="s">
        <v>1</v>
      </c>
      <c r="C118" s="254" t="s">
        <v>2</v>
      </c>
      <c r="D118" s="264" t="s">
        <v>122</v>
      </c>
      <c r="E118" s="265"/>
      <c r="F118" s="265"/>
      <c r="G118" s="265"/>
      <c r="H118" s="265"/>
      <c r="I118" s="291"/>
      <c r="J118" s="292" t="s">
        <v>122</v>
      </c>
      <c r="K118" s="265"/>
      <c r="L118" s="265"/>
      <c r="M118" s="265"/>
      <c r="N118" s="265"/>
      <c r="O118" s="290"/>
      <c r="P118" s="254" t="s">
        <v>11</v>
      </c>
      <c r="Q118" s="69"/>
      <c r="R118" s="270"/>
      <c r="S118" s="270"/>
      <c r="T118" s="270"/>
      <c r="U118" s="270"/>
      <c r="V118" s="270"/>
    </row>
    <row r="119" spans="2:31" ht="18.75" customHeight="1" thickBot="1">
      <c r="B119" s="255"/>
      <c r="C119" s="255"/>
      <c r="D119" s="22" t="s">
        <v>107</v>
      </c>
      <c r="E119" s="22" t="s">
        <v>108</v>
      </c>
      <c r="F119" s="22" t="s">
        <v>109</v>
      </c>
      <c r="G119" s="22" t="s">
        <v>110</v>
      </c>
      <c r="H119" s="22" t="s">
        <v>111</v>
      </c>
      <c r="I119" s="22" t="s">
        <v>10</v>
      </c>
      <c r="J119" s="22" t="s">
        <v>112</v>
      </c>
      <c r="K119" s="22" t="s">
        <v>113</v>
      </c>
      <c r="L119" s="22" t="s">
        <v>114</v>
      </c>
      <c r="M119" s="24" t="s">
        <v>115</v>
      </c>
      <c r="N119" s="24" t="s">
        <v>116</v>
      </c>
      <c r="O119" s="24" t="s">
        <v>117</v>
      </c>
      <c r="P119" s="256"/>
      <c r="Q119" s="19"/>
      <c r="R119" s="31"/>
      <c r="S119" s="145"/>
      <c r="T119" s="3"/>
      <c r="U119" s="145"/>
      <c r="V119" s="18"/>
    </row>
    <row r="120" spans="2:31" ht="18.75" customHeight="1">
      <c r="B120" s="82" t="s">
        <v>23</v>
      </c>
      <c r="C120" s="20" t="s">
        <v>4</v>
      </c>
      <c r="D120" s="6">
        <v>206876</v>
      </c>
      <c r="E120" s="6">
        <v>203940</v>
      </c>
      <c r="F120" s="6">
        <v>212954</v>
      </c>
      <c r="G120" s="6">
        <v>214030</v>
      </c>
      <c r="H120" s="6">
        <v>187557</v>
      </c>
      <c r="I120" s="6">
        <v>211252</v>
      </c>
      <c r="J120" s="6">
        <v>222674</v>
      </c>
      <c r="K120" s="6">
        <v>223021</v>
      </c>
      <c r="L120" s="6">
        <v>202350</v>
      </c>
      <c r="M120" s="6">
        <v>210809</v>
      </c>
      <c r="N120" s="6">
        <v>204659</v>
      </c>
      <c r="O120" s="6">
        <v>201940</v>
      </c>
      <c r="P120" s="23" t="s">
        <v>181</v>
      </c>
      <c r="Q120" s="70"/>
      <c r="R120" s="195"/>
      <c r="S120" s="145"/>
      <c r="T120" s="31"/>
      <c r="U120" s="113"/>
      <c r="V120" s="196"/>
    </row>
    <row r="121" spans="2:31" ht="18.75" customHeight="1">
      <c r="B121" s="83" t="s">
        <v>46</v>
      </c>
      <c r="C121" s="21" t="s">
        <v>5</v>
      </c>
      <c r="D121" s="9">
        <v>451</v>
      </c>
      <c r="E121" s="9">
        <v>451</v>
      </c>
      <c r="F121" s="10">
        <v>451</v>
      </c>
      <c r="G121" s="10">
        <v>451</v>
      </c>
      <c r="H121" s="10">
        <v>451</v>
      </c>
      <c r="I121" s="10">
        <v>451</v>
      </c>
      <c r="J121" s="10">
        <v>451</v>
      </c>
      <c r="K121" s="10">
        <v>451</v>
      </c>
      <c r="L121" s="10">
        <v>451</v>
      </c>
      <c r="M121" s="10">
        <v>451</v>
      </c>
      <c r="N121" s="10">
        <v>451</v>
      </c>
      <c r="O121" s="10">
        <v>451</v>
      </c>
      <c r="P121" s="45"/>
      <c r="Q121" s="70"/>
      <c r="R121" s="13"/>
      <c r="S121" s="145"/>
      <c r="T121" s="31"/>
      <c r="U121" s="113"/>
      <c r="V121" s="196"/>
    </row>
    <row r="122" spans="2:31" ht="18.75" customHeight="1">
      <c r="B122" s="84" t="s">
        <v>47</v>
      </c>
      <c r="C122" s="60"/>
      <c r="D122" s="28">
        <v>412</v>
      </c>
      <c r="E122" s="47">
        <v>412</v>
      </c>
      <c r="F122" s="47">
        <v>412</v>
      </c>
      <c r="G122" s="47">
        <v>412</v>
      </c>
      <c r="H122" s="47">
        <v>412</v>
      </c>
      <c r="I122" s="47">
        <v>412</v>
      </c>
      <c r="J122" s="47">
        <v>412</v>
      </c>
      <c r="K122" s="47">
        <v>412</v>
      </c>
      <c r="L122" s="47">
        <v>412</v>
      </c>
      <c r="M122" s="47">
        <v>412</v>
      </c>
      <c r="N122" s="47">
        <v>412</v>
      </c>
      <c r="O122" s="117">
        <v>412</v>
      </c>
      <c r="P122" s="45" t="s">
        <v>182</v>
      </c>
      <c r="Q122" s="70"/>
      <c r="R122" s="195"/>
      <c r="S122" s="145"/>
      <c r="T122" s="31"/>
      <c r="U122" s="113"/>
      <c r="V122" s="196"/>
    </row>
    <row r="123" spans="2:31" ht="18.75" customHeight="1">
      <c r="B123" s="85" t="s">
        <v>48</v>
      </c>
      <c r="C123" s="48" t="s">
        <v>6</v>
      </c>
      <c r="D123" s="189">
        <v>98</v>
      </c>
      <c r="E123" s="190">
        <v>98</v>
      </c>
      <c r="F123" s="190">
        <v>98</v>
      </c>
      <c r="G123" s="190">
        <v>98</v>
      </c>
      <c r="H123" s="190">
        <v>98</v>
      </c>
      <c r="I123" s="190">
        <v>98</v>
      </c>
      <c r="J123" s="190">
        <v>98</v>
      </c>
      <c r="K123" s="190">
        <v>98</v>
      </c>
      <c r="L123" s="190">
        <v>98</v>
      </c>
      <c r="M123" s="190">
        <v>98</v>
      </c>
      <c r="N123" s="190">
        <v>98</v>
      </c>
      <c r="O123" s="190">
        <v>98</v>
      </c>
      <c r="P123" s="59"/>
      <c r="Q123" s="71"/>
      <c r="T123" s="31"/>
      <c r="U123" s="113"/>
      <c r="V123" s="196"/>
    </row>
    <row r="124" spans="2:31" ht="18.75" customHeight="1" thickBot="1">
      <c r="B124" s="86" t="s">
        <v>49</v>
      </c>
      <c r="C124" s="61"/>
      <c r="D124" s="28">
        <v>98</v>
      </c>
      <c r="E124" s="47">
        <v>98</v>
      </c>
      <c r="F124" s="47">
        <v>99</v>
      </c>
      <c r="G124" s="47">
        <v>99</v>
      </c>
      <c r="H124" s="47">
        <v>98</v>
      </c>
      <c r="I124" s="47">
        <v>98</v>
      </c>
      <c r="J124" s="47">
        <v>99</v>
      </c>
      <c r="K124" s="47">
        <v>99</v>
      </c>
      <c r="L124" s="47">
        <v>98</v>
      </c>
      <c r="M124" s="47">
        <v>98</v>
      </c>
      <c r="N124" s="47">
        <v>98</v>
      </c>
      <c r="O124" s="117">
        <v>98</v>
      </c>
      <c r="P124" s="58" t="s">
        <v>183</v>
      </c>
      <c r="Q124" s="71"/>
      <c r="U124" s="18"/>
    </row>
    <row r="125" spans="2:31" ht="18.75" customHeight="1">
      <c r="B125" s="82" t="s">
        <v>16</v>
      </c>
      <c r="C125" s="20" t="s">
        <v>7</v>
      </c>
      <c r="D125" s="118">
        <v>0</v>
      </c>
      <c r="E125" s="6">
        <v>0</v>
      </c>
      <c r="F125" s="7">
        <v>0</v>
      </c>
      <c r="G125" s="7">
        <v>0</v>
      </c>
      <c r="H125" s="7">
        <v>0</v>
      </c>
      <c r="I125" s="7">
        <v>0</v>
      </c>
      <c r="J125" s="7">
        <v>0</v>
      </c>
      <c r="K125" s="7">
        <v>0</v>
      </c>
      <c r="L125" s="7">
        <v>0</v>
      </c>
      <c r="M125" s="7">
        <v>21337</v>
      </c>
      <c r="N125" s="7">
        <v>20520</v>
      </c>
      <c r="O125" s="119">
        <v>19669</v>
      </c>
      <c r="P125" s="271" t="s">
        <v>179</v>
      </c>
      <c r="Q125" s="72"/>
    </row>
    <row r="126" spans="2:31" ht="18.75" customHeight="1">
      <c r="B126" s="83" t="s">
        <v>17</v>
      </c>
      <c r="C126" s="21" t="s">
        <v>12</v>
      </c>
      <c r="D126" s="26">
        <v>99852</v>
      </c>
      <c r="E126" s="9">
        <v>93495</v>
      </c>
      <c r="F126" s="10">
        <v>95171</v>
      </c>
      <c r="G126" s="10">
        <v>87857</v>
      </c>
      <c r="H126" s="12">
        <v>85160</v>
      </c>
      <c r="I126" s="12">
        <v>102500</v>
      </c>
      <c r="J126" s="12">
        <v>105201</v>
      </c>
      <c r="K126" s="10">
        <v>92779</v>
      </c>
      <c r="L126" s="10">
        <v>102676</v>
      </c>
      <c r="M126" s="10">
        <v>78156</v>
      </c>
      <c r="N126" s="10">
        <v>76274</v>
      </c>
      <c r="O126" s="27">
        <v>73329</v>
      </c>
      <c r="P126" s="266"/>
      <c r="Q126" s="72"/>
      <c r="T126" s="13"/>
    </row>
    <row r="127" spans="2:31" ht="18.75" customHeight="1">
      <c r="B127" s="85" t="s">
        <v>18</v>
      </c>
      <c r="C127" s="48" t="s">
        <v>13</v>
      </c>
      <c r="D127" s="28">
        <v>107024</v>
      </c>
      <c r="E127" s="47">
        <v>110445</v>
      </c>
      <c r="F127" s="12">
        <v>117783</v>
      </c>
      <c r="G127" s="12">
        <v>126173</v>
      </c>
      <c r="H127" s="12">
        <v>102397</v>
      </c>
      <c r="I127" s="12">
        <v>108752</v>
      </c>
      <c r="J127" s="12">
        <v>117473</v>
      </c>
      <c r="K127" s="12">
        <v>130242</v>
      </c>
      <c r="L127" s="12">
        <v>99674</v>
      </c>
      <c r="M127" s="12">
        <v>111316</v>
      </c>
      <c r="N127" s="12">
        <v>107865</v>
      </c>
      <c r="O127" s="29">
        <v>108942</v>
      </c>
      <c r="P127" s="266"/>
      <c r="Q127" s="72"/>
    </row>
    <row r="128" spans="2:31" ht="18.75" customHeight="1">
      <c r="B128" s="87" t="s">
        <v>37</v>
      </c>
      <c r="C128" s="62"/>
      <c r="D128" s="28">
        <v>341</v>
      </c>
      <c r="E128" s="47">
        <v>342</v>
      </c>
      <c r="F128" s="12">
        <v>341</v>
      </c>
      <c r="G128" s="12">
        <v>342</v>
      </c>
      <c r="H128" s="12">
        <v>344</v>
      </c>
      <c r="I128" s="12">
        <v>409</v>
      </c>
      <c r="J128" s="12">
        <v>340</v>
      </c>
      <c r="K128" s="12">
        <v>339</v>
      </c>
      <c r="L128" s="12">
        <v>336</v>
      </c>
      <c r="M128" s="12">
        <v>343</v>
      </c>
      <c r="N128" s="12">
        <v>326</v>
      </c>
      <c r="O128" s="29">
        <v>339</v>
      </c>
      <c r="P128" s="266"/>
      <c r="Q128" s="72"/>
    </row>
    <row r="129" spans="2:31" ht="18.75" customHeight="1" thickBot="1">
      <c r="B129" s="86" t="s">
        <v>38</v>
      </c>
      <c r="C129" s="61"/>
      <c r="D129" s="53">
        <v>84.3</v>
      </c>
      <c r="E129" s="52">
        <v>82.8</v>
      </c>
      <c r="F129" s="50">
        <v>86.7</v>
      </c>
      <c r="G129" s="50">
        <v>86.9</v>
      </c>
      <c r="H129" s="50">
        <v>75.7</v>
      </c>
      <c r="I129" s="50">
        <v>71.7</v>
      </c>
      <c r="J129" s="50">
        <v>91</v>
      </c>
      <c r="K129" s="50">
        <v>91.4</v>
      </c>
      <c r="L129" s="50">
        <v>83.6</v>
      </c>
      <c r="M129" s="50">
        <v>85.4</v>
      </c>
      <c r="N129" s="50">
        <v>87.2</v>
      </c>
      <c r="O129" s="49">
        <v>82.7</v>
      </c>
      <c r="P129" s="58" t="s">
        <v>184</v>
      </c>
      <c r="Q129" s="71"/>
    </row>
    <row r="130" spans="2:31" ht="18.75" customHeight="1" thickBot="1">
      <c r="B130" s="267" t="s">
        <v>8</v>
      </c>
      <c r="C130" s="268"/>
      <c r="D130" s="267" t="s">
        <v>9</v>
      </c>
      <c r="E130" s="269"/>
      <c r="F130" s="269"/>
      <c r="G130" s="269"/>
      <c r="H130" s="269"/>
      <c r="I130" s="269"/>
      <c r="J130" s="269"/>
      <c r="K130" s="269"/>
      <c r="L130" s="269"/>
      <c r="M130" s="269"/>
      <c r="N130" s="269"/>
      <c r="O130" s="269"/>
      <c r="P130" s="46" t="s">
        <v>27</v>
      </c>
      <c r="Q130" s="73"/>
      <c r="T130" s="14"/>
      <c r="U130" s="14"/>
      <c r="V130" s="14"/>
      <c r="W130" s="14"/>
      <c r="X130" s="14"/>
      <c r="Y130" s="14"/>
      <c r="Z130" s="14"/>
      <c r="AA130" s="14"/>
      <c r="AB130" s="14"/>
      <c r="AC130" s="14"/>
      <c r="AD130" s="14"/>
      <c r="AE130" s="14"/>
    </row>
    <row r="131" spans="2:31" ht="18.75" customHeight="1">
      <c r="B131" s="82" t="s">
        <v>19</v>
      </c>
      <c r="C131" s="89" t="s">
        <v>39</v>
      </c>
      <c r="D131" s="97">
        <f>ROUNDDOWN(D121*$P$131*(1.85-D123/100),2)</f>
        <v>0</v>
      </c>
      <c r="E131" s="97">
        <f>ROUNDDOWN(E121*$P$131*(1.85-E123/100),2)</f>
        <v>0</v>
      </c>
      <c r="F131" s="97">
        <f t="shared" ref="F131:N131" si="34">ROUNDDOWN(F121*$P$131*(1.85-F123/100),2)</f>
        <v>0</v>
      </c>
      <c r="G131" s="97">
        <f t="shared" si="34"/>
        <v>0</v>
      </c>
      <c r="H131" s="97">
        <f t="shared" si="34"/>
        <v>0</v>
      </c>
      <c r="I131" s="97">
        <f t="shared" si="34"/>
        <v>0</v>
      </c>
      <c r="J131" s="97">
        <f t="shared" si="34"/>
        <v>0</v>
      </c>
      <c r="K131" s="97">
        <f t="shared" si="34"/>
        <v>0</v>
      </c>
      <c r="L131" s="97">
        <f t="shared" si="34"/>
        <v>0</v>
      </c>
      <c r="M131" s="97">
        <f t="shared" si="34"/>
        <v>0</v>
      </c>
      <c r="N131" s="97">
        <f t="shared" si="34"/>
        <v>0</v>
      </c>
      <c r="O131" s="98">
        <f>ROUNDDOWN(O121*$P$131*(1.85-O123/100),2)</f>
        <v>0</v>
      </c>
      <c r="P131" s="110"/>
      <c r="Q131" s="77"/>
      <c r="T131" s="14"/>
      <c r="U131" s="14"/>
      <c r="V131" s="14"/>
      <c r="W131" s="14"/>
      <c r="X131" s="14"/>
      <c r="Y131" s="14"/>
      <c r="Z131" s="14"/>
      <c r="AA131" s="14"/>
      <c r="AB131" s="14"/>
      <c r="AC131" s="14"/>
      <c r="AD131" s="14"/>
      <c r="AE131" s="14"/>
    </row>
    <row r="132" spans="2:31" ht="18.75" customHeight="1">
      <c r="B132" s="85" t="s">
        <v>20</v>
      </c>
      <c r="C132" s="25" t="s">
        <v>14</v>
      </c>
      <c r="D132" s="99">
        <f>D125*$P$132</f>
        <v>0</v>
      </c>
      <c r="E132" s="100">
        <f>E125*$P$132</f>
        <v>0</v>
      </c>
      <c r="F132" s="100">
        <f t="shared" ref="F132:N132" si="35">F125*$P$132</f>
        <v>0</v>
      </c>
      <c r="G132" s="100">
        <f t="shared" si="35"/>
        <v>0</v>
      </c>
      <c r="H132" s="100">
        <f t="shared" si="35"/>
        <v>0</v>
      </c>
      <c r="I132" s="100">
        <f t="shared" si="35"/>
        <v>0</v>
      </c>
      <c r="J132" s="100">
        <f t="shared" si="35"/>
        <v>0</v>
      </c>
      <c r="K132" s="100">
        <f t="shared" si="35"/>
        <v>0</v>
      </c>
      <c r="L132" s="100">
        <f t="shared" si="35"/>
        <v>0</v>
      </c>
      <c r="M132" s="100">
        <f t="shared" si="35"/>
        <v>0</v>
      </c>
      <c r="N132" s="100">
        <f t="shared" si="35"/>
        <v>0</v>
      </c>
      <c r="O132" s="102">
        <f>O125*$P$132</f>
        <v>0</v>
      </c>
      <c r="P132" s="111"/>
      <c r="Q132" s="78"/>
      <c r="T132" s="14"/>
      <c r="U132" s="14"/>
      <c r="V132" s="14"/>
      <c r="W132" s="14"/>
      <c r="X132" s="14"/>
      <c r="Y132" s="14"/>
      <c r="Z132" s="14"/>
      <c r="AA132" s="14"/>
      <c r="AB132" s="14"/>
      <c r="AC132" s="14"/>
      <c r="AD132" s="14"/>
      <c r="AE132" s="14"/>
    </row>
    <row r="133" spans="2:31" ht="18.75" customHeight="1">
      <c r="B133" s="85" t="s">
        <v>29</v>
      </c>
      <c r="C133" s="25" t="s">
        <v>15</v>
      </c>
      <c r="D133" s="103"/>
      <c r="E133" s="104"/>
      <c r="F133" s="105"/>
      <c r="G133" s="105"/>
      <c r="H133" s="105"/>
      <c r="I133" s="105"/>
      <c r="J133" s="105"/>
      <c r="K133" s="105"/>
      <c r="L133" s="105"/>
      <c r="M133" s="101">
        <f>M126*$P$133</f>
        <v>0</v>
      </c>
      <c r="N133" s="101">
        <f>N126*$P$133</f>
        <v>0</v>
      </c>
      <c r="O133" s="102">
        <f>O126*$P$133</f>
        <v>0</v>
      </c>
      <c r="P133" s="111"/>
      <c r="Q133" s="78"/>
      <c r="T133" s="14"/>
      <c r="U133" s="14"/>
      <c r="V133" s="14"/>
      <c r="W133" s="14"/>
      <c r="X133" s="14"/>
      <c r="Y133" s="14"/>
      <c r="Z133" s="14"/>
      <c r="AA133" s="14"/>
      <c r="AB133" s="14"/>
      <c r="AC133" s="14"/>
      <c r="AD133" s="14"/>
      <c r="AE133" s="14"/>
    </row>
    <row r="134" spans="2:31" ht="18.75" customHeight="1">
      <c r="B134" s="85" t="s">
        <v>30</v>
      </c>
      <c r="C134" s="25" t="s">
        <v>31</v>
      </c>
      <c r="D134" s="99">
        <f>D126*$P$134</f>
        <v>0</v>
      </c>
      <c r="E134" s="100">
        <f>E126*$P$134</f>
        <v>0</v>
      </c>
      <c r="F134" s="100">
        <f t="shared" ref="F134:L134" si="36">F126*$P$134</f>
        <v>0</v>
      </c>
      <c r="G134" s="100">
        <f t="shared" si="36"/>
        <v>0</v>
      </c>
      <c r="H134" s="100">
        <f t="shared" si="36"/>
        <v>0</v>
      </c>
      <c r="I134" s="100">
        <f t="shared" si="36"/>
        <v>0</v>
      </c>
      <c r="J134" s="100">
        <f t="shared" si="36"/>
        <v>0</v>
      </c>
      <c r="K134" s="100">
        <f t="shared" si="36"/>
        <v>0</v>
      </c>
      <c r="L134" s="100">
        <f t="shared" si="36"/>
        <v>0</v>
      </c>
      <c r="M134" s="105"/>
      <c r="N134" s="105"/>
      <c r="O134" s="106"/>
      <c r="P134" s="111"/>
      <c r="Q134" s="78"/>
      <c r="T134" s="14"/>
      <c r="U134" s="14"/>
      <c r="V134" s="14"/>
      <c r="W134" s="14"/>
      <c r="X134" s="14"/>
      <c r="Y134" s="14"/>
      <c r="Z134" s="14"/>
      <c r="AA134" s="14"/>
      <c r="AB134" s="14"/>
      <c r="AC134" s="14"/>
      <c r="AD134" s="14"/>
      <c r="AE134" s="14"/>
    </row>
    <row r="135" spans="2:31" ht="18.75" customHeight="1">
      <c r="B135" s="83" t="s">
        <v>21</v>
      </c>
      <c r="C135" s="137" t="s">
        <v>32</v>
      </c>
      <c r="D135" s="138">
        <f>D127*$P$135</f>
        <v>0</v>
      </c>
      <c r="E135" s="138">
        <f>E127*$P$135</f>
        <v>0</v>
      </c>
      <c r="F135" s="138">
        <f t="shared" ref="F135:N135" si="37">F127*$P$135</f>
        <v>0</v>
      </c>
      <c r="G135" s="138">
        <f t="shared" si="37"/>
        <v>0</v>
      </c>
      <c r="H135" s="138">
        <f t="shared" si="37"/>
        <v>0</v>
      </c>
      <c r="I135" s="138">
        <f t="shared" si="37"/>
        <v>0</v>
      </c>
      <c r="J135" s="138">
        <f t="shared" si="37"/>
        <v>0</v>
      </c>
      <c r="K135" s="138">
        <f t="shared" si="37"/>
        <v>0</v>
      </c>
      <c r="L135" s="138">
        <f t="shared" si="37"/>
        <v>0</v>
      </c>
      <c r="M135" s="138">
        <f t="shared" si="37"/>
        <v>0</v>
      </c>
      <c r="N135" s="138">
        <f t="shared" si="37"/>
        <v>0</v>
      </c>
      <c r="O135" s="109">
        <f>O127*$P$135</f>
        <v>0</v>
      </c>
      <c r="P135" s="139"/>
      <c r="Q135" s="78"/>
      <c r="T135" s="13"/>
      <c r="U135" s="13"/>
      <c r="V135" s="115"/>
      <c r="W135" s="14"/>
      <c r="X135" s="14"/>
      <c r="Y135" s="14"/>
      <c r="Z135" s="14"/>
      <c r="AA135" s="14"/>
      <c r="AB135" s="14"/>
      <c r="AC135" s="14"/>
      <c r="AD135" s="14"/>
      <c r="AE135" s="14"/>
    </row>
    <row r="136" spans="2:31" ht="18.75" customHeight="1" thickBot="1">
      <c r="B136" s="85" t="s">
        <v>98</v>
      </c>
      <c r="C136" s="25" t="s">
        <v>65</v>
      </c>
      <c r="D136" s="142">
        <f>D121*$P$136</f>
        <v>0</v>
      </c>
      <c r="E136" s="100">
        <f>E121*$P136</f>
        <v>0</v>
      </c>
      <c r="F136" s="101">
        <f t="shared" ref="F136:N136" si="38">F121*$P136</f>
        <v>0</v>
      </c>
      <c r="G136" s="101">
        <f t="shared" si="38"/>
        <v>0</v>
      </c>
      <c r="H136" s="101">
        <f t="shared" si="38"/>
        <v>0</v>
      </c>
      <c r="I136" s="101">
        <f t="shared" si="38"/>
        <v>0</v>
      </c>
      <c r="J136" s="101">
        <f t="shared" si="38"/>
        <v>0</v>
      </c>
      <c r="K136" s="101">
        <f t="shared" si="38"/>
        <v>0</v>
      </c>
      <c r="L136" s="101">
        <f t="shared" si="38"/>
        <v>0</v>
      </c>
      <c r="M136" s="101">
        <f t="shared" si="38"/>
        <v>0</v>
      </c>
      <c r="N136" s="101">
        <f t="shared" si="38"/>
        <v>0</v>
      </c>
      <c r="O136" s="101">
        <f>O121*$P136</f>
        <v>0</v>
      </c>
      <c r="P136" s="165"/>
      <c r="Q136" s="75"/>
      <c r="T136" s="13"/>
      <c r="U136" s="13"/>
      <c r="V136" s="115"/>
      <c r="W136" s="13"/>
      <c r="X136" s="13"/>
      <c r="Y136" s="13"/>
      <c r="Z136" s="13"/>
      <c r="AA136" s="13"/>
      <c r="AB136" s="13"/>
      <c r="AC136" s="13"/>
      <c r="AD136" s="13"/>
      <c r="AE136" s="13"/>
    </row>
    <row r="137" spans="2:31" ht="18.75" customHeight="1" thickBot="1">
      <c r="B137" s="135" t="s">
        <v>22</v>
      </c>
      <c r="C137" s="136" t="s">
        <v>66</v>
      </c>
      <c r="D137" s="140">
        <f>INT(SUM(D131:D135)-D136)</f>
        <v>0</v>
      </c>
      <c r="E137" s="140">
        <f t="shared" ref="E137:M137" si="39">INT(SUM(E131:E135)-E136)</f>
        <v>0</v>
      </c>
      <c r="F137" s="141">
        <f t="shared" si="39"/>
        <v>0</v>
      </c>
      <c r="G137" s="141">
        <f t="shared" si="39"/>
        <v>0</v>
      </c>
      <c r="H137" s="141">
        <f t="shared" si="39"/>
        <v>0</v>
      </c>
      <c r="I137" s="141">
        <f t="shared" si="39"/>
        <v>0</v>
      </c>
      <c r="J137" s="141">
        <f t="shared" si="39"/>
        <v>0</v>
      </c>
      <c r="K137" s="141">
        <f t="shared" si="39"/>
        <v>0</v>
      </c>
      <c r="L137" s="141">
        <f t="shared" si="39"/>
        <v>0</v>
      </c>
      <c r="M137" s="141">
        <f t="shared" si="39"/>
        <v>0</v>
      </c>
      <c r="N137" s="141">
        <f>INT(SUM(N131:N135)-N136)</f>
        <v>0</v>
      </c>
      <c r="O137" s="141">
        <f>INT(SUM(O131:O135)-O136)</f>
        <v>0</v>
      </c>
      <c r="P137" s="92">
        <f>SUM(D137:O137)</f>
        <v>0</v>
      </c>
      <c r="Q137" s="76"/>
      <c r="R137" s="270"/>
      <c r="S137" s="270"/>
      <c r="T137" s="270"/>
      <c r="U137" s="270"/>
      <c r="V137" s="270"/>
      <c r="W137" s="13"/>
      <c r="X137" s="13"/>
      <c r="Y137" s="13"/>
      <c r="Z137" s="13"/>
      <c r="AA137" s="13"/>
      <c r="AB137" s="13"/>
      <c r="AC137" s="13"/>
      <c r="AD137" s="13"/>
      <c r="AE137" s="13"/>
    </row>
    <row r="138" spans="2:31" ht="21" customHeight="1">
      <c r="C138" s="91" t="s">
        <v>28</v>
      </c>
      <c r="O138" s="31"/>
      <c r="P138" s="93"/>
      <c r="Q138" s="55"/>
      <c r="R138" s="148"/>
      <c r="S138" s="18"/>
      <c r="T138" s="56"/>
      <c r="U138" s="13"/>
      <c r="V138" s="13"/>
      <c r="W138" s="14"/>
      <c r="X138" s="14"/>
      <c r="Y138" s="14"/>
      <c r="Z138" s="14"/>
      <c r="AA138" s="14"/>
      <c r="AB138" s="14"/>
      <c r="AC138" s="14"/>
      <c r="AD138" s="14"/>
      <c r="AE138" s="14"/>
    </row>
    <row r="139" spans="2:31" ht="12" customHeight="1">
      <c r="B139" s="282" t="s">
        <v>51</v>
      </c>
      <c r="C139" s="282"/>
      <c r="D139" s="282"/>
      <c r="E139" s="282"/>
      <c r="F139" s="282"/>
      <c r="G139" s="282"/>
      <c r="H139" s="282"/>
      <c r="I139" s="282"/>
      <c r="J139" s="282"/>
      <c r="K139" s="282"/>
      <c r="L139" s="282"/>
      <c r="M139" s="282"/>
      <c r="N139" s="282"/>
      <c r="O139" s="282"/>
      <c r="P139" s="282"/>
      <c r="Q139" s="112"/>
    </row>
    <row r="140" spans="2:31" ht="21.75" customHeight="1" thickBot="1">
      <c r="B140" s="116">
        <v>6</v>
      </c>
      <c r="C140" s="90"/>
      <c r="T140" s="13"/>
      <c r="U140" s="13"/>
      <c r="V140" s="13"/>
      <c r="W140" s="13"/>
      <c r="X140" s="13"/>
      <c r="Y140" s="13"/>
      <c r="Z140" s="13"/>
      <c r="AA140" s="13"/>
      <c r="AB140" s="13"/>
      <c r="AC140" s="13"/>
      <c r="AD140" s="13"/>
      <c r="AE140" s="13"/>
    </row>
    <row r="141" spans="2:31" ht="18" customHeight="1">
      <c r="B141" s="283" t="s">
        <v>52</v>
      </c>
      <c r="C141" s="51" t="s">
        <v>139</v>
      </c>
      <c r="D141" s="37"/>
      <c r="E141" s="37"/>
      <c r="F141" s="37"/>
      <c r="G141" s="41"/>
      <c r="H141" s="42" t="s">
        <v>34</v>
      </c>
      <c r="I141" s="285">
        <v>118</v>
      </c>
      <c r="J141" s="285"/>
      <c r="K141" s="286" t="s">
        <v>36</v>
      </c>
      <c r="L141" s="286"/>
      <c r="M141" s="43" t="s">
        <v>128</v>
      </c>
      <c r="N141" s="37"/>
      <c r="O141" s="193" t="s">
        <v>100</v>
      </c>
      <c r="P141" s="194"/>
      <c r="Q141" s="67"/>
    </row>
    <row r="142" spans="2:31" ht="20.25" customHeight="1" thickBot="1">
      <c r="B142" s="284"/>
      <c r="C142" s="156" t="s">
        <v>126</v>
      </c>
      <c r="D142" s="54"/>
      <c r="E142" s="38"/>
      <c r="F142" s="38"/>
      <c r="G142" s="44"/>
      <c r="H142" s="39" t="s">
        <v>33</v>
      </c>
      <c r="I142" s="287">
        <v>500</v>
      </c>
      <c r="J142" s="287"/>
      <c r="K142" s="288" t="s">
        <v>35</v>
      </c>
      <c r="L142" s="288"/>
      <c r="M142" s="121">
        <v>400</v>
      </c>
      <c r="N142" s="120"/>
      <c r="O142" s="38"/>
      <c r="P142" s="40"/>
      <c r="V142" s="114"/>
    </row>
    <row r="143" spans="2:31" ht="18.75" customHeight="1">
      <c r="B143" s="254" t="s">
        <v>1</v>
      </c>
      <c r="C143" s="254" t="s">
        <v>2</v>
      </c>
      <c r="D143" s="264" t="s">
        <v>122</v>
      </c>
      <c r="E143" s="265"/>
      <c r="F143" s="265"/>
      <c r="G143" s="265"/>
      <c r="H143" s="265"/>
      <c r="I143" s="291"/>
      <c r="J143" s="265" t="s">
        <v>122</v>
      </c>
      <c r="K143" s="265"/>
      <c r="L143" s="265"/>
      <c r="M143" s="265"/>
      <c r="N143" s="265"/>
      <c r="O143" s="265"/>
      <c r="P143" s="254" t="s">
        <v>11</v>
      </c>
      <c r="Q143" s="69"/>
      <c r="R143" s="270"/>
      <c r="S143" s="270"/>
      <c r="T143" s="270"/>
      <c r="U143" s="270"/>
      <c r="V143" s="270"/>
    </row>
    <row r="144" spans="2:31" ht="18.75" customHeight="1" thickBot="1">
      <c r="B144" s="255"/>
      <c r="C144" s="255"/>
      <c r="D144" s="22" t="s">
        <v>107</v>
      </c>
      <c r="E144" s="22" t="s">
        <v>108</v>
      </c>
      <c r="F144" s="22" t="s">
        <v>109</v>
      </c>
      <c r="G144" s="22" t="s">
        <v>110</v>
      </c>
      <c r="H144" s="22" t="s">
        <v>111</v>
      </c>
      <c r="I144" s="22" t="s">
        <v>10</v>
      </c>
      <c r="J144" s="22" t="s">
        <v>112</v>
      </c>
      <c r="K144" s="22" t="s">
        <v>113</v>
      </c>
      <c r="L144" s="22" t="s">
        <v>114</v>
      </c>
      <c r="M144" s="24" t="s">
        <v>115</v>
      </c>
      <c r="N144" s="24" t="s">
        <v>116</v>
      </c>
      <c r="O144" s="24" t="s">
        <v>117</v>
      </c>
      <c r="P144" s="256"/>
      <c r="Q144" s="19"/>
      <c r="R144" s="31"/>
      <c r="S144" s="145"/>
      <c r="T144" s="3"/>
      <c r="U144" s="145"/>
      <c r="V144" s="18"/>
    </row>
    <row r="145" spans="2:31" ht="18.75" customHeight="1">
      <c r="B145" s="82" t="s">
        <v>23</v>
      </c>
      <c r="C145" s="20" t="s">
        <v>4</v>
      </c>
      <c r="D145" s="6">
        <v>40923</v>
      </c>
      <c r="E145" s="6">
        <v>39884</v>
      </c>
      <c r="F145" s="6">
        <v>44863</v>
      </c>
      <c r="G145" s="6">
        <v>44658</v>
      </c>
      <c r="H145" s="6">
        <v>38804</v>
      </c>
      <c r="I145" s="6">
        <v>42262</v>
      </c>
      <c r="J145" s="6">
        <v>42515</v>
      </c>
      <c r="K145" s="6">
        <v>43349</v>
      </c>
      <c r="L145" s="6">
        <v>67020</v>
      </c>
      <c r="M145" s="6">
        <v>49751</v>
      </c>
      <c r="N145" s="6">
        <v>45802</v>
      </c>
      <c r="O145" s="6">
        <v>37881</v>
      </c>
      <c r="P145" s="23" t="s">
        <v>185</v>
      </c>
      <c r="Q145" s="70"/>
      <c r="R145" s="195"/>
      <c r="S145" s="145"/>
      <c r="T145" s="31"/>
      <c r="U145" s="113"/>
      <c r="V145" s="196"/>
    </row>
    <row r="146" spans="2:31" ht="18.75" customHeight="1">
      <c r="B146" s="83" t="s">
        <v>46</v>
      </c>
      <c r="C146" s="21" t="s">
        <v>5</v>
      </c>
      <c r="D146" s="9">
        <v>118</v>
      </c>
      <c r="E146" s="9">
        <v>118</v>
      </c>
      <c r="F146" s="10">
        <v>118</v>
      </c>
      <c r="G146" s="10">
        <v>118</v>
      </c>
      <c r="H146" s="10">
        <v>118</v>
      </c>
      <c r="I146" s="10">
        <v>118</v>
      </c>
      <c r="J146" s="10">
        <v>118</v>
      </c>
      <c r="K146" s="10">
        <v>118</v>
      </c>
      <c r="L146" s="10">
        <v>118</v>
      </c>
      <c r="M146" s="10">
        <v>118</v>
      </c>
      <c r="N146" s="10">
        <v>118</v>
      </c>
      <c r="O146" s="10">
        <v>118</v>
      </c>
      <c r="P146" s="45"/>
      <c r="Q146" s="70"/>
      <c r="R146" s="13"/>
      <c r="S146" s="145"/>
      <c r="T146" s="31"/>
      <c r="U146" s="113"/>
      <c r="V146" s="196"/>
    </row>
    <row r="147" spans="2:31" ht="18.75" customHeight="1">
      <c r="B147" s="84" t="s">
        <v>47</v>
      </c>
      <c r="C147" s="60"/>
      <c r="D147" s="28">
        <v>117</v>
      </c>
      <c r="E147" s="47">
        <v>117</v>
      </c>
      <c r="F147" s="47">
        <v>117</v>
      </c>
      <c r="G147" s="47">
        <v>117</v>
      </c>
      <c r="H147" s="47">
        <v>99</v>
      </c>
      <c r="I147" s="47">
        <v>99</v>
      </c>
      <c r="J147" s="47">
        <v>117</v>
      </c>
      <c r="K147" s="47">
        <v>117</v>
      </c>
      <c r="L147" s="47">
        <v>117</v>
      </c>
      <c r="M147" s="47">
        <v>117</v>
      </c>
      <c r="N147" s="47">
        <v>117</v>
      </c>
      <c r="O147" s="117">
        <v>117</v>
      </c>
      <c r="P147" s="45" t="s">
        <v>186</v>
      </c>
      <c r="Q147" s="70"/>
      <c r="R147" s="195"/>
      <c r="S147" s="145"/>
      <c r="T147" s="31"/>
      <c r="U147" s="113"/>
      <c r="V147" s="196"/>
    </row>
    <row r="148" spans="2:31" ht="18.75" customHeight="1">
      <c r="B148" s="85" t="s">
        <v>48</v>
      </c>
      <c r="C148" s="48" t="s">
        <v>6</v>
      </c>
      <c r="D148" s="189">
        <v>100</v>
      </c>
      <c r="E148" s="190">
        <v>100</v>
      </c>
      <c r="F148" s="190">
        <v>100</v>
      </c>
      <c r="G148" s="190">
        <v>100</v>
      </c>
      <c r="H148" s="190">
        <v>100</v>
      </c>
      <c r="I148" s="190">
        <v>100</v>
      </c>
      <c r="J148" s="190">
        <v>100</v>
      </c>
      <c r="K148" s="190">
        <v>100</v>
      </c>
      <c r="L148" s="190">
        <v>100</v>
      </c>
      <c r="M148" s="190">
        <v>100</v>
      </c>
      <c r="N148" s="190">
        <v>100</v>
      </c>
      <c r="O148" s="190">
        <v>100</v>
      </c>
      <c r="P148" s="59"/>
      <c r="Q148" s="71"/>
      <c r="T148" s="31"/>
      <c r="U148" s="113"/>
      <c r="V148" s="196"/>
    </row>
    <row r="149" spans="2:31" ht="18.75" customHeight="1" thickBot="1">
      <c r="B149" s="86" t="s">
        <v>49</v>
      </c>
      <c r="C149" s="61"/>
      <c r="D149" s="28">
        <v>100</v>
      </c>
      <c r="E149" s="47">
        <v>100</v>
      </c>
      <c r="F149" s="47">
        <v>100</v>
      </c>
      <c r="G149" s="47">
        <v>100</v>
      </c>
      <c r="H149" s="47">
        <v>100</v>
      </c>
      <c r="I149" s="47">
        <v>100</v>
      </c>
      <c r="J149" s="47">
        <v>100</v>
      </c>
      <c r="K149" s="47">
        <v>100</v>
      </c>
      <c r="L149" s="47">
        <v>100</v>
      </c>
      <c r="M149" s="47">
        <v>100</v>
      </c>
      <c r="N149" s="47">
        <v>100</v>
      </c>
      <c r="O149" s="117">
        <v>100</v>
      </c>
      <c r="P149" s="58" t="s">
        <v>178</v>
      </c>
      <c r="Q149" s="71"/>
      <c r="U149" s="18"/>
    </row>
    <row r="150" spans="2:31" ht="18.75" customHeight="1">
      <c r="B150" s="82" t="s">
        <v>16</v>
      </c>
      <c r="C150" s="20" t="s">
        <v>7</v>
      </c>
      <c r="D150" s="118">
        <v>0</v>
      </c>
      <c r="E150" s="6">
        <v>0</v>
      </c>
      <c r="F150" s="7">
        <v>0</v>
      </c>
      <c r="G150" s="7">
        <v>0</v>
      </c>
      <c r="H150" s="7">
        <v>0</v>
      </c>
      <c r="I150" s="7">
        <v>0</v>
      </c>
      <c r="J150" s="7">
        <v>0</v>
      </c>
      <c r="K150" s="7">
        <v>0</v>
      </c>
      <c r="L150" s="7">
        <v>0</v>
      </c>
      <c r="M150" s="7">
        <v>5128</v>
      </c>
      <c r="N150" s="7">
        <v>4593</v>
      </c>
      <c r="O150" s="119">
        <v>3915</v>
      </c>
      <c r="P150" s="271" t="s">
        <v>179</v>
      </c>
      <c r="Q150" s="72"/>
    </row>
    <row r="151" spans="2:31" ht="18.75" customHeight="1">
      <c r="B151" s="83" t="s">
        <v>17</v>
      </c>
      <c r="C151" s="21" t="s">
        <v>12</v>
      </c>
      <c r="D151" s="26">
        <v>20008</v>
      </c>
      <c r="E151" s="9">
        <v>18021</v>
      </c>
      <c r="F151" s="10">
        <v>20082</v>
      </c>
      <c r="G151" s="10">
        <v>18408</v>
      </c>
      <c r="H151" s="12">
        <v>17393</v>
      </c>
      <c r="I151" s="12">
        <v>20318</v>
      </c>
      <c r="J151" s="12">
        <v>20106</v>
      </c>
      <c r="K151" s="10">
        <v>18038</v>
      </c>
      <c r="L151" s="10">
        <v>33871</v>
      </c>
      <c r="M151" s="10">
        <v>18548</v>
      </c>
      <c r="N151" s="10">
        <v>16889</v>
      </c>
      <c r="O151" s="27">
        <v>13841</v>
      </c>
      <c r="P151" s="266"/>
      <c r="Q151" s="72"/>
      <c r="T151" s="13"/>
    </row>
    <row r="152" spans="2:31" ht="18.75" customHeight="1">
      <c r="B152" s="85" t="s">
        <v>18</v>
      </c>
      <c r="C152" s="48" t="s">
        <v>13</v>
      </c>
      <c r="D152" s="28">
        <v>20915</v>
      </c>
      <c r="E152" s="47">
        <v>21863</v>
      </c>
      <c r="F152" s="12">
        <v>24781</v>
      </c>
      <c r="G152" s="12">
        <v>26250</v>
      </c>
      <c r="H152" s="12">
        <v>21411</v>
      </c>
      <c r="I152" s="12">
        <v>21944</v>
      </c>
      <c r="J152" s="12">
        <v>22409</v>
      </c>
      <c r="K152" s="12">
        <v>25311</v>
      </c>
      <c r="L152" s="12">
        <v>33149</v>
      </c>
      <c r="M152" s="12">
        <v>26075</v>
      </c>
      <c r="N152" s="12">
        <v>24320</v>
      </c>
      <c r="O152" s="29">
        <v>20125</v>
      </c>
      <c r="P152" s="266"/>
      <c r="Q152" s="72"/>
    </row>
    <row r="153" spans="2:31" ht="18.75" customHeight="1">
      <c r="B153" s="87" t="s">
        <v>37</v>
      </c>
      <c r="C153" s="62"/>
      <c r="D153" s="28">
        <v>87</v>
      </c>
      <c r="E153" s="47">
        <v>86</v>
      </c>
      <c r="F153" s="12">
        <v>91</v>
      </c>
      <c r="G153" s="12">
        <v>92</v>
      </c>
      <c r="H153" s="12">
        <v>63</v>
      </c>
      <c r="I153" s="12">
        <v>90</v>
      </c>
      <c r="J153" s="12">
        <v>89</v>
      </c>
      <c r="K153" s="12">
        <v>62</v>
      </c>
      <c r="L153" s="12">
        <v>99</v>
      </c>
      <c r="M153" s="12">
        <v>98</v>
      </c>
      <c r="N153" s="12">
        <v>69</v>
      </c>
      <c r="O153" s="29">
        <v>87</v>
      </c>
      <c r="P153" s="266"/>
      <c r="Q153" s="72"/>
    </row>
    <row r="154" spans="2:31" ht="18.75" customHeight="1" thickBot="1">
      <c r="B154" s="86" t="s">
        <v>38</v>
      </c>
      <c r="C154" s="61"/>
      <c r="D154" s="53">
        <v>65.3</v>
      </c>
      <c r="E154" s="52">
        <v>64.400000000000006</v>
      </c>
      <c r="F154" s="50">
        <v>68.5</v>
      </c>
      <c r="G154" s="50">
        <v>67.400000000000006</v>
      </c>
      <c r="H154" s="50">
        <v>85.5</v>
      </c>
      <c r="I154" s="50">
        <v>65.2</v>
      </c>
      <c r="J154" s="50">
        <v>66.3</v>
      </c>
      <c r="K154" s="50">
        <v>97.1</v>
      </c>
      <c r="L154" s="50">
        <v>94</v>
      </c>
      <c r="M154" s="50">
        <v>70.5</v>
      </c>
      <c r="N154" s="50">
        <v>92.2</v>
      </c>
      <c r="O154" s="49">
        <v>60.5</v>
      </c>
      <c r="P154" s="58" t="s">
        <v>187</v>
      </c>
      <c r="Q154" s="71"/>
    </row>
    <row r="155" spans="2:31" ht="18.75" customHeight="1" thickBot="1">
      <c r="B155" s="267" t="s">
        <v>8</v>
      </c>
      <c r="C155" s="268"/>
      <c r="D155" s="267" t="s">
        <v>9</v>
      </c>
      <c r="E155" s="269"/>
      <c r="F155" s="269"/>
      <c r="G155" s="269"/>
      <c r="H155" s="269"/>
      <c r="I155" s="269"/>
      <c r="J155" s="269"/>
      <c r="K155" s="269"/>
      <c r="L155" s="269"/>
      <c r="M155" s="269"/>
      <c r="N155" s="269"/>
      <c r="O155" s="269"/>
      <c r="P155" s="46" t="s">
        <v>27</v>
      </c>
      <c r="Q155" s="73"/>
      <c r="T155" s="14"/>
      <c r="U155" s="14"/>
      <c r="V155" s="14"/>
      <c r="W155" s="14"/>
      <c r="X155" s="14"/>
      <c r="Y155" s="14"/>
      <c r="Z155" s="14"/>
      <c r="AA155" s="14"/>
      <c r="AB155" s="14"/>
      <c r="AC155" s="14"/>
      <c r="AD155" s="14"/>
      <c r="AE155" s="14"/>
    </row>
    <row r="156" spans="2:31" ht="18.75" customHeight="1">
      <c r="B156" s="82" t="s">
        <v>19</v>
      </c>
      <c r="C156" s="89" t="s">
        <v>39</v>
      </c>
      <c r="D156" s="97">
        <f>ROUNDDOWN(D146*$P$156*(1.85-D148/100),2)</f>
        <v>0</v>
      </c>
      <c r="E156" s="97">
        <f>ROUNDDOWN(E146*$P$156*(1.85-E148/100),2)</f>
        <v>0</v>
      </c>
      <c r="F156" s="97">
        <f t="shared" ref="F156:N156" si="40">ROUNDDOWN(F146*$P$156*(1.85-F148/100),2)</f>
        <v>0</v>
      </c>
      <c r="G156" s="97">
        <f t="shared" si="40"/>
        <v>0</v>
      </c>
      <c r="H156" s="97">
        <f t="shared" si="40"/>
        <v>0</v>
      </c>
      <c r="I156" s="97">
        <f t="shared" si="40"/>
        <v>0</v>
      </c>
      <c r="J156" s="97">
        <f t="shared" si="40"/>
        <v>0</v>
      </c>
      <c r="K156" s="97">
        <f t="shared" si="40"/>
        <v>0</v>
      </c>
      <c r="L156" s="97">
        <f t="shared" si="40"/>
        <v>0</v>
      </c>
      <c r="M156" s="97">
        <f t="shared" si="40"/>
        <v>0</v>
      </c>
      <c r="N156" s="97">
        <f t="shared" si="40"/>
        <v>0</v>
      </c>
      <c r="O156" s="98">
        <f>ROUNDDOWN(O146*$P$156*(1.85-O148/100),2)</f>
        <v>0</v>
      </c>
      <c r="P156" s="110"/>
      <c r="Q156" s="77"/>
      <c r="T156" s="14"/>
      <c r="U156" s="14"/>
      <c r="V156" s="14"/>
      <c r="W156" s="14"/>
      <c r="X156" s="14"/>
      <c r="Y156" s="14"/>
      <c r="Z156" s="14"/>
      <c r="AA156" s="14"/>
      <c r="AB156" s="14"/>
      <c r="AC156" s="14"/>
      <c r="AD156" s="14"/>
      <c r="AE156" s="14"/>
    </row>
    <row r="157" spans="2:31" ht="18.75" customHeight="1">
      <c r="B157" s="85" t="s">
        <v>20</v>
      </c>
      <c r="C157" s="25" t="s">
        <v>14</v>
      </c>
      <c r="D157" s="99">
        <f>D150*$P$157</f>
        <v>0</v>
      </c>
      <c r="E157" s="100">
        <f>E150*$P$157</f>
        <v>0</v>
      </c>
      <c r="F157" s="100">
        <f t="shared" ref="F157:N157" si="41">F150*$P$157</f>
        <v>0</v>
      </c>
      <c r="G157" s="100">
        <f t="shared" si="41"/>
        <v>0</v>
      </c>
      <c r="H157" s="100">
        <f t="shared" si="41"/>
        <v>0</v>
      </c>
      <c r="I157" s="100">
        <f t="shared" si="41"/>
        <v>0</v>
      </c>
      <c r="J157" s="100">
        <f t="shared" si="41"/>
        <v>0</v>
      </c>
      <c r="K157" s="100">
        <f t="shared" si="41"/>
        <v>0</v>
      </c>
      <c r="L157" s="100">
        <f t="shared" si="41"/>
        <v>0</v>
      </c>
      <c r="M157" s="100">
        <f t="shared" si="41"/>
        <v>0</v>
      </c>
      <c r="N157" s="100">
        <f t="shared" si="41"/>
        <v>0</v>
      </c>
      <c r="O157" s="102">
        <f>O150*$P$157</f>
        <v>0</v>
      </c>
      <c r="P157" s="111"/>
      <c r="Q157" s="78"/>
      <c r="T157" s="14"/>
      <c r="U157" s="14"/>
      <c r="V157" s="14"/>
      <c r="W157" s="14"/>
      <c r="X157" s="14"/>
      <c r="Y157" s="14"/>
      <c r="Z157" s="14"/>
      <c r="AA157" s="14"/>
      <c r="AB157" s="14"/>
      <c r="AC157" s="14"/>
      <c r="AD157" s="14"/>
      <c r="AE157" s="14"/>
    </row>
    <row r="158" spans="2:31" ht="18.75" customHeight="1">
      <c r="B158" s="85" t="s">
        <v>29</v>
      </c>
      <c r="C158" s="25" t="s">
        <v>15</v>
      </c>
      <c r="D158" s="103"/>
      <c r="E158" s="104"/>
      <c r="F158" s="105"/>
      <c r="G158" s="105"/>
      <c r="H158" s="105"/>
      <c r="I158" s="105"/>
      <c r="J158" s="105"/>
      <c r="K158" s="105"/>
      <c r="L158" s="105"/>
      <c r="M158" s="101">
        <f>M151*$P$158</f>
        <v>0</v>
      </c>
      <c r="N158" s="101">
        <f>N151*$P$158</f>
        <v>0</v>
      </c>
      <c r="O158" s="102">
        <f>O151*$P$158</f>
        <v>0</v>
      </c>
      <c r="P158" s="111"/>
      <c r="Q158" s="78"/>
      <c r="T158" s="14"/>
      <c r="U158" s="14"/>
      <c r="V158" s="14"/>
      <c r="W158" s="14"/>
      <c r="X158" s="14"/>
      <c r="Y158" s="14"/>
      <c r="Z158" s="14"/>
      <c r="AA158" s="14"/>
      <c r="AB158" s="14"/>
      <c r="AC158" s="14"/>
      <c r="AD158" s="14"/>
      <c r="AE158" s="14"/>
    </row>
    <row r="159" spans="2:31" ht="18.75" customHeight="1">
      <c r="B159" s="85" t="s">
        <v>30</v>
      </c>
      <c r="C159" s="25" t="s">
        <v>31</v>
      </c>
      <c r="D159" s="99">
        <f>D151*$P$159</f>
        <v>0</v>
      </c>
      <c r="E159" s="100">
        <f>E151*$P$159</f>
        <v>0</v>
      </c>
      <c r="F159" s="100">
        <f t="shared" ref="F159:L159" si="42">F151*$P$159</f>
        <v>0</v>
      </c>
      <c r="G159" s="100">
        <f t="shared" si="42"/>
        <v>0</v>
      </c>
      <c r="H159" s="100">
        <f t="shared" si="42"/>
        <v>0</v>
      </c>
      <c r="I159" s="100">
        <f t="shared" si="42"/>
        <v>0</v>
      </c>
      <c r="J159" s="100">
        <f t="shared" si="42"/>
        <v>0</v>
      </c>
      <c r="K159" s="100">
        <f t="shared" si="42"/>
        <v>0</v>
      </c>
      <c r="L159" s="100">
        <f t="shared" si="42"/>
        <v>0</v>
      </c>
      <c r="M159" s="105"/>
      <c r="N159" s="105"/>
      <c r="O159" s="106"/>
      <c r="P159" s="111"/>
      <c r="Q159" s="78"/>
      <c r="T159" s="14"/>
      <c r="U159" s="14"/>
      <c r="V159" s="14"/>
      <c r="W159" s="14"/>
      <c r="X159" s="14"/>
      <c r="Y159" s="14"/>
      <c r="Z159" s="14"/>
      <c r="AA159" s="14"/>
      <c r="AB159" s="14"/>
      <c r="AC159" s="14"/>
      <c r="AD159" s="14"/>
      <c r="AE159" s="14"/>
    </row>
    <row r="160" spans="2:31" ht="18.75" customHeight="1">
      <c r="B160" s="83" t="s">
        <v>21</v>
      </c>
      <c r="C160" s="137" t="s">
        <v>32</v>
      </c>
      <c r="D160" s="138">
        <f>D152*$P$160</f>
        <v>0</v>
      </c>
      <c r="E160" s="138">
        <f>E152*$P$160</f>
        <v>0</v>
      </c>
      <c r="F160" s="138">
        <f t="shared" ref="F160:N160" si="43">F152*$P$160</f>
        <v>0</v>
      </c>
      <c r="G160" s="138">
        <f t="shared" si="43"/>
        <v>0</v>
      </c>
      <c r="H160" s="138">
        <f t="shared" si="43"/>
        <v>0</v>
      </c>
      <c r="I160" s="138">
        <f t="shared" si="43"/>
        <v>0</v>
      </c>
      <c r="J160" s="138">
        <f t="shared" si="43"/>
        <v>0</v>
      </c>
      <c r="K160" s="138">
        <f t="shared" si="43"/>
        <v>0</v>
      </c>
      <c r="L160" s="138">
        <f t="shared" si="43"/>
        <v>0</v>
      </c>
      <c r="M160" s="138">
        <f t="shared" si="43"/>
        <v>0</v>
      </c>
      <c r="N160" s="138">
        <f t="shared" si="43"/>
        <v>0</v>
      </c>
      <c r="O160" s="109">
        <f>O152*$P$160</f>
        <v>0</v>
      </c>
      <c r="P160" s="139"/>
      <c r="Q160" s="78"/>
      <c r="T160" s="13"/>
      <c r="U160" s="13"/>
      <c r="V160" s="115"/>
      <c r="W160" s="14"/>
      <c r="X160" s="14"/>
      <c r="Y160" s="14"/>
      <c r="Z160" s="14"/>
      <c r="AA160" s="14"/>
      <c r="AB160" s="14"/>
      <c r="AC160" s="14"/>
      <c r="AD160" s="14"/>
      <c r="AE160" s="14"/>
    </row>
    <row r="161" spans="2:31" ht="18.75" customHeight="1" thickBot="1">
      <c r="B161" s="85" t="s">
        <v>98</v>
      </c>
      <c r="C161" s="25" t="s">
        <v>65</v>
      </c>
      <c r="D161" s="142">
        <f>D146*$P$161</f>
        <v>0</v>
      </c>
      <c r="E161" s="100">
        <f>E146*$P161</f>
        <v>0</v>
      </c>
      <c r="F161" s="101">
        <f t="shared" ref="F161:N161" si="44">F146*$P161</f>
        <v>0</v>
      </c>
      <c r="G161" s="101">
        <f t="shared" si="44"/>
        <v>0</v>
      </c>
      <c r="H161" s="101">
        <f t="shared" si="44"/>
        <v>0</v>
      </c>
      <c r="I161" s="101">
        <f t="shared" si="44"/>
        <v>0</v>
      </c>
      <c r="J161" s="101">
        <f t="shared" si="44"/>
        <v>0</v>
      </c>
      <c r="K161" s="101">
        <f t="shared" si="44"/>
        <v>0</v>
      </c>
      <c r="L161" s="101">
        <f t="shared" si="44"/>
        <v>0</v>
      </c>
      <c r="M161" s="101">
        <f t="shared" si="44"/>
        <v>0</v>
      </c>
      <c r="N161" s="101">
        <f t="shared" si="44"/>
        <v>0</v>
      </c>
      <c r="O161" s="101">
        <f>O146*$P161</f>
        <v>0</v>
      </c>
      <c r="P161" s="165"/>
      <c r="Q161" s="75"/>
      <c r="T161" s="13"/>
      <c r="U161" s="13"/>
      <c r="V161" s="115"/>
      <c r="W161" s="13"/>
      <c r="X161" s="13"/>
      <c r="Y161" s="13"/>
      <c r="Z161" s="13"/>
      <c r="AA161" s="13"/>
      <c r="AB161" s="13"/>
      <c r="AC161" s="13"/>
      <c r="AD161" s="13"/>
      <c r="AE161" s="13"/>
    </row>
    <row r="162" spans="2:31" ht="18.75" customHeight="1" thickBot="1">
      <c r="B162" s="135" t="s">
        <v>22</v>
      </c>
      <c r="C162" s="136" t="s">
        <v>66</v>
      </c>
      <c r="D162" s="140">
        <f>INT(SUM(D156:D160)-D161)</f>
        <v>0</v>
      </c>
      <c r="E162" s="140">
        <f t="shared" ref="E162:M162" si="45">INT(SUM(E156:E160)-E161)</f>
        <v>0</v>
      </c>
      <c r="F162" s="141">
        <f t="shared" si="45"/>
        <v>0</v>
      </c>
      <c r="G162" s="141">
        <f t="shared" si="45"/>
        <v>0</v>
      </c>
      <c r="H162" s="141">
        <f t="shared" si="45"/>
        <v>0</v>
      </c>
      <c r="I162" s="141">
        <f t="shared" si="45"/>
        <v>0</v>
      </c>
      <c r="J162" s="141">
        <f t="shared" si="45"/>
        <v>0</v>
      </c>
      <c r="K162" s="141">
        <f t="shared" si="45"/>
        <v>0</v>
      </c>
      <c r="L162" s="141">
        <f t="shared" si="45"/>
        <v>0</v>
      </c>
      <c r="M162" s="141">
        <f t="shared" si="45"/>
        <v>0</v>
      </c>
      <c r="N162" s="141">
        <f>INT(SUM(N156:N160)-N161)</f>
        <v>0</v>
      </c>
      <c r="O162" s="141">
        <f>INT(SUM(O156:O160)-O161)</f>
        <v>0</v>
      </c>
      <c r="P162" s="92">
        <f>SUM(D162:O162)</f>
        <v>0</v>
      </c>
      <c r="Q162" s="76"/>
      <c r="R162" s="270"/>
      <c r="S162" s="270"/>
      <c r="T162" s="270"/>
      <c r="U162" s="270"/>
      <c r="V162" s="270"/>
      <c r="W162" s="13"/>
      <c r="X162" s="13"/>
      <c r="Y162" s="13"/>
      <c r="Z162" s="13"/>
      <c r="AA162" s="13"/>
      <c r="AB162" s="13"/>
      <c r="AC162" s="13"/>
      <c r="AD162" s="13"/>
      <c r="AE162" s="13"/>
    </row>
    <row r="163" spans="2:31" ht="21" customHeight="1">
      <c r="C163" s="91" t="s">
        <v>28</v>
      </c>
      <c r="O163" s="31"/>
      <c r="P163" s="93"/>
      <c r="Q163" s="55"/>
      <c r="R163" s="148"/>
      <c r="S163" s="18"/>
      <c r="T163" s="56"/>
      <c r="U163" s="13"/>
      <c r="V163" s="13"/>
      <c r="W163" s="14"/>
      <c r="X163" s="14"/>
      <c r="Y163" s="14"/>
      <c r="Z163" s="14"/>
      <c r="AA163" s="14"/>
      <c r="AB163" s="14"/>
      <c r="AC163" s="14"/>
      <c r="AD163" s="14"/>
      <c r="AE163" s="14"/>
    </row>
    <row r="164" spans="2:31" ht="21" customHeight="1">
      <c r="C164" s="91"/>
      <c r="O164" s="31"/>
      <c r="P164" s="93"/>
      <c r="Q164" s="55"/>
      <c r="R164" s="148"/>
      <c r="S164" s="18"/>
      <c r="T164" s="56"/>
      <c r="U164" s="13"/>
      <c r="V164" s="13"/>
      <c r="W164" s="14"/>
      <c r="X164" s="14"/>
      <c r="Y164" s="14"/>
      <c r="Z164" s="14"/>
      <c r="AA164" s="14"/>
      <c r="AB164" s="14"/>
      <c r="AC164" s="14"/>
      <c r="AD164" s="14"/>
      <c r="AE164" s="14"/>
    </row>
    <row r="165" spans="2:31" ht="18" customHeight="1">
      <c r="B165" s="33" t="str">
        <f>$B$9</f>
        <v>仙台市水道局浄水施設電力需給</v>
      </c>
      <c r="D165" s="18"/>
      <c r="E165" s="18"/>
      <c r="H165" s="280">
        <f>H$9</f>
        <v>45566</v>
      </c>
      <c r="I165" s="280"/>
      <c r="J165" s="167" t="s">
        <v>0</v>
      </c>
      <c r="K165" s="281">
        <f>K$9</f>
        <v>45930</v>
      </c>
      <c r="L165" s="281"/>
      <c r="M165" s="175" t="str">
        <f>M$9</f>
        <v>12ヶ月</v>
      </c>
      <c r="N165" s="35"/>
      <c r="P165" s="64" t="s">
        <v>105</v>
      </c>
      <c r="Q165" s="64"/>
    </row>
    <row r="166" spans="2:31" ht="18.75" customHeight="1" thickBot="1">
      <c r="B166" s="116">
        <v>7</v>
      </c>
      <c r="C166" s="90"/>
      <c r="P166" s="36"/>
      <c r="Q166" s="36"/>
      <c r="T166" s="14"/>
      <c r="U166" s="14"/>
      <c r="V166" s="14"/>
      <c r="W166" s="14"/>
      <c r="X166" s="14"/>
      <c r="Y166" s="14"/>
      <c r="Z166" s="14"/>
      <c r="AA166" s="14"/>
      <c r="AB166" s="14"/>
      <c r="AC166" s="14"/>
      <c r="AD166" s="14"/>
      <c r="AE166" s="14"/>
    </row>
    <row r="167" spans="2:31" ht="21" customHeight="1">
      <c r="B167" s="283" t="s">
        <v>140</v>
      </c>
      <c r="C167" s="51" t="s">
        <v>141</v>
      </c>
      <c r="D167" s="37"/>
      <c r="E167" s="37"/>
      <c r="F167" s="37"/>
      <c r="G167" s="41"/>
      <c r="H167" s="42" t="s">
        <v>34</v>
      </c>
      <c r="I167" s="285">
        <f>MIN(D173:O173)</f>
        <v>6</v>
      </c>
      <c r="J167" s="285"/>
      <c r="K167" s="286" t="s">
        <v>36</v>
      </c>
      <c r="L167" s="286"/>
      <c r="M167" s="43" t="s">
        <v>129</v>
      </c>
      <c r="N167" s="37"/>
      <c r="O167" s="193" t="s">
        <v>100</v>
      </c>
      <c r="P167" s="194"/>
      <c r="Q167" s="67"/>
      <c r="W167" s="14"/>
      <c r="X167" s="14"/>
      <c r="Y167" s="14"/>
      <c r="Z167" s="14"/>
      <c r="AA167" s="14"/>
      <c r="AB167" s="14"/>
      <c r="AC167" s="14"/>
      <c r="AD167" s="14"/>
      <c r="AE167" s="14"/>
    </row>
    <row r="168" spans="2:31" ht="19.5" customHeight="1" thickBot="1">
      <c r="B168" s="284"/>
      <c r="C168" s="156" t="s">
        <v>142</v>
      </c>
      <c r="D168" s="54"/>
      <c r="E168" s="38"/>
      <c r="F168" s="38"/>
      <c r="G168" s="44"/>
      <c r="H168" s="39" t="s">
        <v>33</v>
      </c>
      <c r="I168" s="287">
        <v>150</v>
      </c>
      <c r="J168" s="287"/>
      <c r="K168" s="288" t="s">
        <v>35</v>
      </c>
      <c r="L168" s="288"/>
      <c r="M168" s="121" t="s">
        <v>129</v>
      </c>
      <c r="N168" s="120"/>
      <c r="O168" s="38"/>
      <c r="P168" s="40"/>
      <c r="V168" s="114"/>
      <c r="W168" s="14"/>
      <c r="X168" s="14"/>
      <c r="Y168" s="14"/>
      <c r="Z168" s="14"/>
      <c r="AA168" s="14"/>
      <c r="AB168" s="14"/>
      <c r="AC168" s="14"/>
      <c r="AD168" s="14"/>
      <c r="AE168" s="14"/>
    </row>
    <row r="169" spans="2:31" ht="18.75" customHeight="1">
      <c r="B169" s="254" t="s">
        <v>1</v>
      </c>
      <c r="C169" s="254" t="s">
        <v>2</v>
      </c>
      <c r="D169" s="258" t="s">
        <v>169</v>
      </c>
      <c r="E169" s="259"/>
      <c r="F169" s="259"/>
      <c r="G169" s="259"/>
      <c r="H169" s="259"/>
      <c r="I169" s="259"/>
      <c r="J169" s="264" t="s">
        <v>169</v>
      </c>
      <c r="K169" s="265"/>
      <c r="L169" s="265"/>
      <c r="M169" s="265"/>
      <c r="N169" s="265"/>
      <c r="O169" s="265"/>
      <c r="P169" s="254" t="s">
        <v>11</v>
      </c>
      <c r="Q169" s="69"/>
      <c r="R169" s="270"/>
      <c r="S169" s="270"/>
      <c r="T169" s="270"/>
      <c r="U169" s="270"/>
      <c r="V169" s="270"/>
    </row>
    <row r="170" spans="2:31" ht="18.75" customHeight="1" thickBot="1">
      <c r="B170" s="255"/>
      <c r="C170" s="255"/>
      <c r="D170" s="22" t="s">
        <v>107</v>
      </c>
      <c r="E170" s="22" t="s">
        <v>108</v>
      </c>
      <c r="F170" s="22" t="s">
        <v>109</v>
      </c>
      <c r="G170" s="22" t="s">
        <v>110</v>
      </c>
      <c r="H170" s="22" t="s">
        <v>111</v>
      </c>
      <c r="I170" s="22" t="s">
        <v>10</v>
      </c>
      <c r="J170" s="22" t="s">
        <v>112</v>
      </c>
      <c r="K170" s="22" t="s">
        <v>113</v>
      </c>
      <c r="L170" s="22" t="s">
        <v>114</v>
      </c>
      <c r="M170" s="24" t="s">
        <v>115</v>
      </c>
      <c r="N170" s="24" t="s">
        <v>116</v>
      </c>
      <c r="O170" s="24" t="s">
        <v>117</v>
      </c>
      <c r="P170" s="256"/>
      <c r="Q170" s="19"/>
      <c r="R170" s="31"/>
      <c r="S170" s="145" t="s">
        <v>175</v>
      </c>
      <c r="T170" s="3"/>
      <c r="U170" s="145"/>
      <c r="V170" s="18"/>
    </row>
    <row r="171" spans="2:31" ht="18.75" customHeight="1">
      <c r="B171" s="82" t="s">
        <v>23</v>
      </c>
      <c r="C171" s="20" t="s">
        <v>4</v>
      </c>
      <c r="D171" s="6">
        <v>775</v>
      </c>
      <c r="E171" s="6">
        <v>1087</v>
      </c>
      <c r="F171" s="6">
        <v>1554</v>
      </c>
      <c r="G171" s="6">
        <v>1643</v>
      </c>
      <c r="H171" s="6">
        <v>1469</v>
      </c>
      <c r="I171" s="6">
        <v>1322</v>
      </c>
      <c r="J171" s="6">
        <v>964</v>
      </c>
      <c r="K171" s="6">
        <v>759</v>
      </c>
      <c r="L171" s="6">
        <v>618</v>
      </c>
      <c r="M171" s="6">
        <v>671</v>
      </c>
      <c r="N171" s="6">
        <v>715</v>
      </c>
      <c r="O171" s="174">
        <v>652</v>
      </c>
      <c r="P171" s="23" t="s">
        <v>188</v>
      </c>
      <c r="Q171" s="70"/>
      <c r="R171" s="195"/>
      <c r="S171" s="145"/>
      <c r="T171" s="31"/>
      <c r="U171" s="113"/>
      <c r="V171" s="196"/>
    </row>
    <row r="172" spans="2:31" ht="18.75" customHeight="1">
      <c r="B172" s="83" t="s">
        <v>46</v>
      </c>
      <c r="C172" s="21" t="s">
        <v>5</v>
      </c>
      <c r="D172" s="10">
        <v>6</v>
      </c>
      <c r="E172" s="10">
        <v>6</v>
      </c>
      <c r="F172" s="10">
        <v>6</v>
      </c>
      <c r="G172" s="10">
        <v>6</v>
      </c>
      <c r="H172" s="10">
        <v>6</v>
      </c>
      <c r="I172" s="10">
        <v>6</v>
      </c>
      <c r="J172" s="10">
        <v>6</v>
      </c>
      <c r="K172" s="10">
        <v>6</v>
      </c>
      <c r="L172" s="10">
        <v>6</v>
      </c>
      <c r="M172" s="10">
        <v>6</v>
      </c>
      <c r="N172" s="10">
        <v>6</v>
      </c>
      <c r="O172" s="10">
        <v>6</v>
      </c>
      <c r="P172" s="45"/>
      <c r="Q172" s="70"/>
      <c r="R172" s="13"/>
      <c r="S172" s="145"/>
      <c r="T172" s="31"/>
      <c r="U172" s="113"/>
      <c r="V172" s="196"/>
    </row>
    <row r="173" spans="2:31" ht="18.75" customHeight="1">
      <c r="B173" s="84" t="s">
        <v>47</v>
      </c>
      <c r="C173" s="60"/>
      <c r="D173" s="28">
        <v>13</v>
      </c>
      <c r="E173" s="47">
        <v>13</v>
      </c>
      <c r="F173" s="47">
        <v>13</v>
      </c>
      <c r="G173" s="47">
        <v>6</v>
      </c>
      <c r="H173" s="47">
        <v>6</v>
      </c>
      <c r="I173" s="47">
        <v>6</v>
      </c>
      <c r="J173" s="47">
        <v>17</v>
      </c>
      <c r="K173" s="47">
        <v>17</v>
      </c>
      <c r="L173" s="47">
        <v>17</v>
      </c>
      <c r="M173" s="47">
        <v>17</v>
      </c>
      <c r="N173" s="47">
        <v>17</v>
      </c>
      <c r="O173" s="117">
        <v>13</v>
      </c>
      <c r="P173" s="45" t="s">
        <v>189</v>
      </c>
      <c r="Q173" s="70"/>
      <c r="R173" s="195"/>
      <c r="S173" s="145"/>
      <c r="T173" s="31"/>
      <c r="U173" s="113"/>
      <c r="V173" s="196"/>
    </row>
    <row r="174" spans="2:31" ht="18.75" customHeight="1">
      <c r="B174" s="85" t="s">
        <v>48</v>
      </c>
      <c r="C174" s="48" t="s">
        <v>6</v>
      </c>
      <c r="D174" s="189">
        <v>100</v>
      </c>
      <c r="E174" s="190">
        <v>100</v>
      </c>
      <c r="F174" s="190">
        <v>100</v>
      </c>
      <c r="G174" s="190">
        <v>100</v>
      </c>
      <c r="H174" s="190">
        <v>100</v>
      </c>
      <c r="I174" s="190">
        <v>100</v>
      </c>
      <c r="J174" s="190">
        <v>100</v>
      </c>
      <c r="K174" s="190">
        <v>100</v>
      </c>
      <c r="L174" s="190">
        <v>100</v>
      </c>
      <c r="M174" s="190">
        <v>100</v>
      </c>
      <c r="N174" s="190">
        <v>100</v>
      </c>
      <c r="O174" s="191">
        <v>100</v>
      </c>
      <c r="P174" s="59"/>
      <c r="Q174" s="71"/>
      <c r="T174" s="31"/>
      <c r="U174" s="113"/>
      <c r="V174" s="196"/>
    </row>
    <row r="175" spans="2:31" ht="18.75" customHeight="1" thickBot="1">
      <c r="B175" s="86" t="s">
        <v>49</v>
      </c>
      <c r="C175" s="61"/>
      <c r="D175" s="154">
        <v>100</v>
      </c>
      <c r="E175" s="11">
        <v>100</v>
      </c>
      <c r="F175" s="11">
        <v>100</v>
      </c>
      <c r="G175" s="11">
        <v>100</v>
      </c>
      <c r="H175" s="11">
        <v>100</v>
      </c>
      <c r="I175" s="11">
        <v>100</v>
      </c>
      <c r="J175" s="11">
        <v>100</v>
      </c>
      <c r="K175" s="11">
        <v>100</v>
      </c>
      <c r="L175" s="11">
        <v>100</v>
      </c>
      <c r="M175" s="11">
        <v>100</v>
      </c>
      <c r="N175" s="11">
        <v>100</v>
      </c>
      <c r="O175" s="155">
        <v>100</v>
      </c>
      <c r="P175" s="66" t="s">
        <v>178</v>
      </c>
      <c r="Q175" s="71"/>
    </row>
    <row r="176" spans="2:31" ht="18.75" customHeight="1">
      <c r="B176" s="172" t="s">
        <v>87</v>
      </c>
      <c r="C176" s="173" t="s">
        <v>7</v>
      </c>
      <c r="D176" s="149">
        <v>0</v>
      </c>
      <c r="E176" s="150">
        <v>0</v>
      </c>
      <c r="F176" s="151">
        <v>0</v>
      </c>
      <c r="G176" s="151">
        <v>0</v>
      </c>
      <c r="H176" s="152">
        <v>0</v>
      </c>
      <c r="I176" s="152">
        <v>0</v>
      </c>
      <c r="J176" s="152">
        <v>0</v>
      </c>
      <c r="K176" s="151">
        <v>0</v>
      </c>
      <c r="L176" s="151">
        <v>0</v>
      </c>
      <c r="M176" s="151">
        <v>671</v>
      </c>
      <c r="N176" s="151">
        <v>715</v>
      </c>
      <c r="O176" s="153">
        <v>652</v>
      </c>
      <c r="P176" s="266" t="s">
        <v>179</v>
      </c>
      <c r="Q176" s="72"/>
    </row>
    <row r="177" spans="2:31" ht="18.75" customHeight="1">
      <c r="B177" s="85" t="s">
        <v>88</v>
      </c>
      <c r="C177" s="48" t="s">
        <v>12</v>
      </c>
      <c r="D177" s="28">
        <v>775</v>
      </c>
      <c r="E177" s="47">
        <v>1087</v>
      </c>
      <c r="F177" s="12">
        <v>1554</v>
      </c>
      <c r="G177" s="12">
        <v>1643</v>
      </c>
      <c r="H177" s="12">
        <v>1469</v>
      </c>
      <c r="I177" s="12">
        <v>1322</v>
      </c>
      <c r="J177" s="12">
        <v>964</v>
      </c>
      <c r="K177" s="12">
        <v>759</v>
      </c>
      <c r="L177" s="12">
        <v>618</v>
      </c>
      <c r="M177" s="12">
        <v>0</v>
      </c>
      <c r="N177" s="12">
        <v>0</v>
      </c>
      <c r="O177" s="29">
        <v>0</v>
      </c>
      <c r="P177" s="266"/>
      <c r="Q177" s="72"/>
      <c r="T177" s="13"/>
    </row>
    <row r="178" spans="2:31" ht="18.75" customHeight="1">
      <c r="B178" s="88" t="s">
        <v>37</v>
      </c>
      <c r="C178" s="63"/>
      <c r="D178" s="28">
        <v>2</v>
      </c>
      <c r="E178" s="47">
        <v>3</v>
      </c>
      <c r="F178" s="12">
        <v>3</v>
      </c>
      <c r="G178" s="12">
        <v>3</v>
      </c>
      <c r="H178" s="12">
        <v>3</v>
      </c>
      <c r="I178" s="12">
        <v>6</v>
      </c>
      <c r="J178" s="12">
        <v>3</v>
      </c>
      <c r="K178" s="12">
        <v>3</v>
      </c>
      <c r="L178" s="12">
        <v>2</v>
      </c>
      <c r="M178" s="12">
        <v>1</v>
      </c>
      <c r="N178" s="12">
        <v>1</v>
      </c>
      <c r="O178" s="29">
        <v>1</v>
      </c>
      <c r="P178" s="266"/>
      <c r="Q178" s="72"/>
    </row>
    <row r="179" spans="2:31" ht="18.75" customHeight="1" thickBot="1">
      <c r="B179" s="86" t="s">
        <v>38</v>
      </c>
      <c r="C179" s="61"/>
      <c r="D179" s="53">
        <v>53.8</v>
      </c>
      <c r="E179" s="52">
        <v>50.3</v>
      </c>
      <c r="F179" s="50">
        <v>71.900000000000006</v>
      </c>
      <c r="G179" s="50">
        <v>76.099999999999994</v>
      </c>
      <c r="H179" s="50">
        <v>68</v>
      </c>
      <c r="I179" s="50">
        <v>30.6</v>
      </c>
      <c r="J179" s="50">
        <v>44.6</v>
      </c>
      <c r="K179" s="50">
        <v>35.1</v>
      </c>
      <c r="L179" s="50">
        <v>42.9</v>
      </c>
      <c r="M179" s="50">
        <v>93.2</v>
      </c>
      <c r="N179" s="50">
        <v>99.3</v>
      </c>
      <c r="O179" s="49">
        <v>90.6</v>
      </c>
      <c r="P179" s="58" t="s">
        <v>190</v>
      </c>
      <c r="Q179" s="71"/>
    </row>
    <row r="180" spans="2:31" ht="18.75" customHeight="1" thickBot="1">
      <c r="B180" s="267" t="s">
        <v>8</v>
      </c>
      <c r="C180" s="268"/>
      <c r="D180" s="267" t="s">
        <v>9</v>
      </c>
      <c r="E180" s="269"/>
      <c r="F180" s="269"/>
      <c r="G180" s="269"/>
      <c r="H180" s="269"/>
      <c r="I180" s="269"/>
      <c r="J180" s="269"/>
      <c r="K180" s="269"/>
      <c r="L180" s="269"/>
      <c r="M180" s="269"/>
      <c r="N180" s="269"/>
      <c r="O180" s="268"/>
      <c r="P180" s="46" t="s">
        <v>27</v>
      </c>
      <c r="Q180" s="73"/>
    </row>
    <row r="181" spans="2:31" ht="18.75" customHeight="1">
      <c r="B181" s="82" t="s">
        <v>19</v>
      </c>
      <c r="C181" s="89" t="s">
        <v>89</v>
      </c>
      <c r="D181" s="107">
        <f>ROUNDDOWN(D172*$P$181*(1.85-D174/100),2)</f>
        <v>0</v>
      </c>
      <c r="E181" s="98">
        <f t="shared" ref="E181:O181" si="46">ROUNDDOWN(E172*$P$181*(1.85-E174/100),2)</f>
        <v>0</v>
      </c>
      <c r="F181" s="98">
        <f t="shared" si="46"/>
        <v>0</v>
      </c>
      <c r="G181" s="98">
        <f t="shared" si="46"/>
        <v>0</v>
      </c>
      <c r="H181" s="98">
        <f t="shared" si="46"/>
        <v>0</v>
      </c>
      <c r="I181" s="98">
        <f t="shared" si="46"/>
        <v>0</v>
      </c>
      <c r="J181" s="98">
        <f t="shared" si="46"/>
        <v>0</v>
      </c>
      <c r="K181" s="98">
        <f t="shared" si="46"/>
        <v>0</v>
      </c>
      <c r="L181" s="98">
        <f t="shared" si="46"/>
        <v>0</v>
      </c>
      <c r="M181" s="98">
        <f t="shared" si="46"/>
        <v>0</v>
      </c>
      <c r="N181" s="98">
        <f t="shared" si="46"/>
        <v>0</v>
      </c>
      <c r="O181" s="108">
        <f t="shared" si="46"/>
        <v>0</v>
      </c>
      <c r="P181" s="110"/>
      <c r="Q181" s="77"/>
    </row>
    <row r="182" spans="2:31" ht="18.75" customHeight="1">
      <c r="B182" s="85" t="s">
        <v>29</v>
      </c>
      <c r="C182" s="25" t="s">
        <v>92</v>
      </c>
      <c r="D182" s="103"/>
      <c r="E182" s="104"/>
      <c r="F182" s="105"/>
      <c r="G182" s="105"/>
      <c r="H182" s="105"/>
      <c r="I182" s="105"/>
      <c r="J182" s="105"/>
      <c r="K182" s="105"/>
      <c r="L182" s="105"/>
      <c r="M182" s="101">
        <f>M176*$P$182</f>
        <v>0</v>
      </c>
      <c r="N182" s="101">
        <f>N176*$P$182</f>
        <v>0</v>
      </c>
      <c r="O182" s="102">
        <f>O176*$P$182</f>
        <v>0</v>
      </c>
      <c r="P182" s="111"/>
      <c r="Q182" s="78"/>
    </row>
    <row r="183" spans="2:31" ht="18.75" customHeight="1">
      <c r="B183" s="85" t="s">
        <v>30</v>
      </c>
      <c r="C183" s="25" t="s">
        <v>93</v>
      </c>
      <c r="D183" s="99">
        <f>D177*$P$183</f>
        <v>0</v>
      </c>
      <c r="E183" s="100">
        <f>E177*$P$183</f>
        <v>0</v>
      </c>
      <c r="F183" s="100">
        <f t="shared" ref="F183:L183" si="47">F177*$P$183</f>
        <v>0</v>
      </c>
      <c r="G183" s="100">
        <f t="shared" si="47"/>
        <v>0</v>
      </c>
      <c r="H183" s="100">
        <f t="shared" si="47"/>
        <v>0</v>
      </c>
      <c r="I183" s="100">
        <f t="shared" si="47"/>
        <v>0</v>
      </c>
      <c r="J183" s="100">
        <f t="shared" si="47"/>
        <v>0</v>
      </c>
      <c r="K183" s="100">
        <f t="shared" si="47"/>
        <v>0</v>
      </c>
      <c r="L183" s="100">
        <f t="shared" si="47"/>
        <v>0</v>
      </c>
      <c r="M183" s="105"/>
      <c r="N183" s="105"/>
      <c r="O183" s="106"/>
      <c r="P183" s="111"/>
      <c r="Q183" s="78"/>
    </row>
    <row r="184" spans="2:31" ht="18.75" customHeight="1" thickBot="1">
      <c r="B184" s="85" t="s">
        <v>98</v>
      </c>
      <c r="C184" s="25" t="s">
        <v>91</v>
      </c>
      <c r="D184" s="142">
        <f>D172*$P184</f>
        <v>0</v>
      </c>
      <c r="E184" s="100">
        <f t="shared" ref="E184:O184" si="48">E172*$P184</f>
        <v>0</v>
      </c>
      <c r="F184" s="101">
        <f t="shared" si="48"/>
        <v>0</v>
      </c>
      <c r="G184" s="101">
        <f t="shared" si="48"/>
        <v>0</v>
      </c>
      <c r="H184" s="101">
        <f t="shared" si="48"/>
        <v>0</v>
      </c>
      <c r="I184" s="101">
        <f t="shared" si="48"/>
        <v>0</v>
      </c>
      <c r="J184" s="101">
        <f t="shared" si="48"/>
        <v>0</v>
      </c>
      <c r="K184" s="101">
        <f t="shared" si="48"/>
        <v>0</v>
      </c>
      <c r="L184" s="101">
        <f t="shared" si="48"/>
        <v>0</v>
      </c>
      <c r="M184" s="101">
        <f t="shared" si="48"/>
        <v>0</v>
      </c>
      <c r="N184" s="101">
        <f t="shared" si="48"/>
        <v>0</v>
      </c>
      <c r="O184" s="102">
        <f t="shared" si="48"/>
        <v>0</v>
      </c>
      <c r="P184" s="166"/>
      <c r="Q184" s="75"/>
      <c r="T184" s="13"/>
      <c r="U184" s="13"/>
      <c r="V184" s="115"/>
      <c r="W184" s="13"/>
      <c r="X184" s="13"/>
      <c r="Y184" s="13"/>
      <c r="Z184" s="13"/>
      <c r="AA184" s="13"/>
      <c r="AB184" s="13"/>
      <c r="AC184" s="13"/>
      <c r="AD184" s="13"/>
      <c r="AE184" s="13"/>
    </row>
    <row r="185" spans="2:31" ht="18.75" customHeight="1" thickBot="1">
      <c r="B185" s="135" t="s">
        <v>22</v>
      </c>
      <c r="C185" s="136" t="s">
        <v>94</v>
      </c>
      <c r="D185" s="140">
        <f>INT(SUM(D181:D183)-D184)</f>
        <v>0</v>
      </c>
      <c r="E185" s="140">
        <f>INT(SUM(E181:E183)-E184)</f>
        <v>0</v>
      </c>
      <c r="F185" s="141">
        <f t="shared" ref="F185:O185" si="49">INT(SUM(F181:F183)-F184)</f>
        <v>0</v>
      </c>
      <c r="G185" s="141">
        <f t="shared" si="49"/>
        <v>0</v>
      </c>
      <c r="H185" s="141">
        <f>INT(SUM(H181:H183)-H184)</f>
        <v>0</v>
      </c>
      <c r="I185" s="141">
        <f t="shared" si="49"/>
        <v>0</v>
      </c>
      <c r="J185" s="141">
        <f t="shared" si="49"/>
        <v>0</v>
      </c>
      <c r="K185" s="141">
        <f t="shared" si="49"/>
        <v>0</v>
      </c>
      <c r="L185" s="141">
        <f t="shared" si="49"/>
        <v>0</v>
      </c>
      <c r="M185" s="141">
        <f t="shared" si="49"/>
        <v>0</v>
      </c>
      <c r="N185" s="141">
        <f t="shared" si="49"/>
        <v>0</v>
      </c>
      <c r="O185" s="141">
        <f t="shared" si="49"/>
        <v>0</v>
      </c>
      <c r="P185" s="92">
        <f>SUM(D185:O185)</f>
        <v>0</v>
      </c>
      <c r="Q185" s="76"/>
      <c r="R185" s="270"/>
      <c r="S185" s="270"/>
      <c r="T185" s="270"/>
      <c r="U185" s="270"/>
      <c r="V185" s="270"/>
      <c r="W185" s="13"/>
      <c r="X185" s="13"/>
      <c r="Y185" s="13"/>
      <c r="Z185" s="13"/>
      <c r="AA185" s="13"/>
      <c r="AB185" s="13"/>
      <c r="AC185" s="13"/>
      <c r="AD185" s="13"/>
      <c r="AE185" s="13"/>
    </row>
    <row r="186" spans="2:31" ht="21" customHeight="1">
      <c r="C186" s="91" t="s">
        <v>90</v>
      </c>
      <c r="O186" s="31"/>
      <c r="P186" s="93"/>
      <c r="Q186" s="55"/>
      <c r="R186" s="148"/>
      <c r="S186" s="18"/>
      <c r="T186" s="56"/>
      <c r="U186" s="13"/>
      <c r="V186" s="13"/>
    </row>
    <row r="187" spans="2:31" ht="21" customHeight="1">
      <c r="C187"/>
      <c r="O187" s="31"/>
      <c r="P187" s="93"/>
      <c r="Q187" s="55"/>
      <c r="R187" s="148"/>
      <c r="S187" s="18"/>
      <c r="T187" s="56"/>
      <c r="U187" s="13"/>
      <c r="V187" s="13"/>
    </row>
    <row r="188" spans="2:31" ht="19.5" customHeight="1" thickBot="1">
      <c r="B188" s="116">
        <v>8</v>
      </c>
      <c r="C188" s="90"/>
      <c r="D188" s="15"/>
      <c r="E188" s="15"/>
      <c r="F188" s="15"/>
      <c r="G188" s="15"/>
      <c r="H188" s="15"/>
      <c r="I188" s="15"/>
      <c r="J188" s="15"/>
      <c r="K188" s="15"/>
      <c r="L188" s="16"/>
      <c r="M188" s="16"/>
      <c r="N188" s="16"/>
      <c r="O188" s="16"/>
      <c r="P188" s="17"/>
      <c r="Q188" s="17"/>
      <c r="T188" s="2"/>
      <c r="U188" s="2"/>
    </row>
    <row r="189" spans="2:31" ht="18" customHeight="1">
      <c r="B189" s="283" t="s">
        <v>124</v>
      </c>
      <c r="C189" s="51" t="s">
        <v>125</v>
      </c>
      <c r="D189" s="37"/>
      <c r="E189" s="37"/>
      <c r="F189" s="37"/>
      <c r="G189" s="41"/>
      <c r="H189" s="42" t="s">
        <v>34</v>
      </c>
      <c r="I189" s="285">
        <f>MAX(D195:O195)</f>
        <v>381</v>
      </c>
      <c r="J189" s="285"/>
      <c r="K189" s="286" t="s">
        <v>36</v>
      </c>
      <c r="L189" s="286"/>
      <c r="M189" s="43" t="s">
        <v>129</v>
      </c>
      <c r="N189" s="192"/>
      <c r="O189" s="193" t="s">
        <v>100</v>
      </c>
      <c r="P189" s="194"/>
      <c r="Q189" s="67"/>
    </row>
    <row r="190" spans="2:31" ht="20.25" customHeight="1" thickBot="1">
      <c r="B190" s="284"/>
      <c r="C190" s="156" t="s">
        <v>127</v>
      </c>
      <c r="D190" s="54"/>
      <c r="E190" s="38"/>
      <c r="F190" s="38"/>
      <c r="G190" s="44"/>
      <c r="H190" s="39" t="s">
        <v>33</v>
      </c>
      <c r="I190" s="287">
        <v>2000</v>
      </c>
      <c r="J190" s="287"/>
      <c r="K190" s="288" t="s">
        <v>35</v>
      </c>
      <c r="L190" s="288"/>
      <c r="M190" s="121">
        <v>500</v>
      </c>
      <c r="N190" s="120"/>
      <c r="O190" s="38"/>
      <c r="P190" s="40"/>
      <c r="V190" s="114"/>
    </row>
    <row r="191" spans="2:31" ht="18.75" customHeight="1">
      <c r="B191" s="254" t="s">
        <v>1</v>
      </c>
      <c r="C191" s="254" t="s">
        <v>2</v>
      </c>
      <c r="D191" s="258" t="s">
        <v>168</v>
      </c>
      <c r="E191" s="259"/>
      <c r="F191" s="259"/>
      <c r="G191" s="259"/>
      <c r="H191" s="259"/>
      <c r="I191" s="259"/>
      <c r="J191" s="264" t="s">
        <v>169</v>
      </c>
      <c r="K191" s="265"/>
      <c r="L191" s="265"/>
      <c r="M191" s="265"/>
      <c r="N191" s="265"/>
      <c r="O191" s="265"/>
      <c r="P191" s="254" t="s">
        <v>11</v>
      </c>
      <c r="Q191" s="69"/>
      <c r="R191" s="270"/>
      <c r="S191" s="270"/>
      <c r="T191" s="270"/>
      <c r="U191" s="270"/>
      <c r="V191" s="270"/>
    </row>
    <row r="192" spans="2:31" ht="18.75" customHeight="1" thickBot="1">
      <c r="B192" s="255"/>
      <c r="C192" s="255"/>
      <c r="D192" s="22" t="s">
        <v>107</v>
      </c>
      <c r="E192" s="22" t="s">
        <v>108</v>
      </c>
      <c r="F192" s="22" t="s">
        <v>109</v>
      </c>
      <c r="G192" s="22" t="s">
        <v>110</v>
      </c>
      <c r="H192" s="22" t="s">
        <v>111</v>
      </c>
      <c r="I192" s="22" t="s">
        <v>10</v>
      </c>
      <c r="J192" s="22" t="s">
        <v>112</v>
      </c>
      <c r="K192" s="22" t="s">
        <v>113</v>
      </c>
      <c r="L192" s="22" t="s">
        <v>114</v>
      </c>
      <c r="M192" s="24" t="s">
        <v>115</v>
      </c>
      <c r="N192" s="24" t="s">
        <v>116</v>
      </c>
      <c r="O192" s="24" t="s">
        <v>117</v>
      </c>
      <c r="P192" s="256"/>
      <c r="Q192" s="19"/>
      <c r="R192" s="31"/>
      <c r="S192" s="145"/>
      <c r="T192" s="3"/>
      <c r="U192" s="145"/>
      <c r="V192" s="18"/>
    </row>
    <row r="193" spans="2:31" ht="18.75" customHeight="1">
      <c r="B193" s="82" t="s">
        <v>23</v>
      </c>
      <c r="C193" s="20" t="s">
        <v>4</v>
      </c>
      <c r="D193" s="6">
        <v>117401</v>
      </c>
      <c r="E193" s="6">
        <v>125494</v>
      </c>
      <c r="F193" s="6">
        <v>149795</v>
      </c>
      <c r="G193" s="6">
        <v>151905</v>
      </c>
      <c r="H193" s="6">
        <v>123297</v>
      </c>
      <c r="I193" s="6">
        <v>137049</v>
      </c>
      <c r="J193" s="6">
        <v>131293</v>
      </c>
      <c r="K193" s="6">
        <v>118657</v>
      </c>
      <c r="L193" s="6">
        <v>116106</v>
      </c>
      <c r="M193" s="6">
        <v>128102</v>
      </c>
      <c r="N193" s="6">
        <v>133835</v>
      </c>
      <c r="O193" s="6">
        <v>125941</v>
      </c>
      <c r="P193" s="23" t="s">
        <v>191</v>
      </c>
      <c r="Q193" s="70"/>
      <c r="R193" s="195"/>
      <c r="S193" s="145"/>
      <c r="T193" s="31"/>
      <c r="U193" s="113"/>
      <c r="V193" s="196"/>
    </row>
    <row r="194" spans="2:31" ht="18.75" customHeight="1">
      <c r="B194" s="83" t="s">
        <v>46</v>
      </c>
      <c r="C194" s="21" t="s">
        <v>5</v>
      </c>
      <c r="D194" s="10">
        <v>381</v>
      </c>
      <c r="E194" s="9">
        <v>381</v>
      </c>
      <c r="F194" s="10">
        <v>381</v>
      </c>
      <c r="G194" s="10">
        <v>381</v>
      </c>
      <c r="H194" s="10">
        <v>381</v>
      </c>
      <c r="I194" s="10">
        <v>381</v>
      </c>
      <c r="J194" s="10">
        <v>381</v>
      </c>
      <c r="K194" s="10">
        <v>381</v>
      </c>
      <c r="L194" s="10">
        <v>381</v>
      </c>
      <c r="M194" s="10">
        <v>381</v>
      </c>
      <c r="N194" s="10">
        <v>381</v>
      </c>
      <c r="O194" s="10">
        <v>381</v>
      </c>
      <c r="P194" s="45"/>
      <c r="Q194" s="70"/>
      <c r="R194" s="13"/>
      <c r="S194" s="145"/>
      <c r="T194" s="31"/>
      <c r="U194" s="113"/>
      <c r="V194" s="196"/>
    </row>
    <row r="195" spans="2:31" ht="18.75" customHeight="1">
      <c r="B195" s="84" t="s">
        <v>47</v>
      </c>
      <c r="C195" s="60"/>
      <c r="D195" s="28">
        <v>366</v>
      </c>
      <c r="E195" s="47">
        <v>366</v>
      </c>
      <c r="F195" s="47">
        <v>366</v>
      </c>
      <c r="G195" s="47">
        <v>366</v>
      </c>
      <c r="H195" s="47">
        <v>366</v>
      </c>
      <c r="I195" s="47">
        <v>378</v>
      </c>
      <c r="J195" s="47">
        <v>381</v>
      </c>
      <c r="K195" s="47">
        <v>381</v>
      </c>
      <c r="L195" s="47">
        <v>381</v>
      </c>
      <c r="M195" s="47">
        <v>381</v>
      </c>
      <c r="N195" s="47">
        <v>381</v>
      </c>
      <c r="O195" s="117">
        <v>381</v>
      </c>
      <c r="P195" s="45" t="s">
        <v>192</v>
      </c>
      <c r="Q195" s="70"/>
      <c r="R195" s="195"/>
      <c r="S195" s="145"/>
      <c r="T195" s="31"/>
      <c r="U195" s="113"/>
      <c r="V195" s="196"/>
    </row>
    <row r="196" spans="2:31" ht="18.75" customHeight="1">
      <c r="B196" s="85" t="s">
        <v>48</v>
      </c>
      <c r="C196" s="48" t="s">
        <v>6</v>
      </c>
      <c r="D196" s="189">
        <v>99</v>
      </c>
      <c r="E196" s="190">
        <v>99</v>
      </c>
      <c r="F196" s="190">
        <v>99</v>
      </c>
      <c r="G196" s="190">
        <v>99</v>
      </c>
      <c r="H196" s="190">
        <v>99</v>
      </c>
      <c r="I196" s="190">
        <v>99</v>
      </c>
      <c r="J196" s="190">
        <v>99</v>
      </c>
      <c r="K196" s="190">
        <v>99</v>
      </c>
      <c r="L196" s="190">
        <v>99</v>
      </c>
      <c r="M196" s="190">
        <v>99</v>
      </c>
      <c r="N196" s="190">
        <v>99</v>
      </c>
      <c r="O196" s="190">
        <v>99</v>
      </c>
      <c r="P196" s="65"/>
      <c r="T196" s="31"/>
      <c r="U196" s="113"/>
      <c r="V196" s="196"/>
    </row>
    <row r="197" spans="2:31" ht="18.75" customHeight="1" thickBot="1">
      <c r="B197" s="86" t="s">
        <v>49</v>
      </c>
      <c r="C197" s="61"/>
      <c r="D197" s="28">
        <v>100</v>
      </c>
      <c r="E197" s="47">
        <v>99</v>
      </c>
      <c r="F197" s="47">
        <v>99</v>
      </c>
      <c r="G197" s="47">
        <v>100</v>
      </c>
      <c r="H197" s="47">
        <v>100</v>
      </c>
      <c r="I197" s="47">
        <v>100</v>
      </c>
      <c r="J197" s="47">
        <v>99</v>
      </c>
      <c r="K197" s="47">
        <v>99</v>
      </c>
      <c r="L197" s="47">
        <v>99</v>
      </c>
      <c r="M197" s="47">
        <v>100</v>
      </c>
      <c r="N197" s="47">
        <v>100</v>
      </c>
      <c r="O197" s="117">
        <v>100</v>
      </c>
      <c r="P197" s="66" t="s">
        <v>193</v>
      </c>
      <c r="Q197" s="71"/>
      <c r="R197" s="8"/>
      <c r="S197" s="18"/>
      <c r="U197" s="1"/>
    </row>
    <row r="198" spans="2:31" ht="18.75" customHeight="1">
      <c r="B198" s="82" t="s">
        <v>16</v>
      </c>
      <c r="C198" s="20" t="s">
        <v>7</v>
      </c>
      <c r="D198" s="118">
        <v>0</v>
      </c>
      <c r="E198" s="6">
        <v>0</v>
      </c>
      <c r="F198" s="7">
        <v>0</v>
      </c>
      <c r="G198" s="7">
        <v>0</v>
      </c>
      <c r="H198" s="7">
        <v>0</v>
      </c>
      <c r="I198" s="7">
        <v>0</v>
      </c>
      <c r="J198" s="7">
        <v>0</v>
      </c>
      <c r="K198" s="7">
        <v>0</v>
      </c>
      <c r="L198" s="7">
        <v>0</v>
      </c>
      <c r="M198" s="7">
        <v>12469</v>
      </c>
      <c r="N198" s="7">
        <v>12497</v>
      </c>
      <c r="O198" s="119">
        <v>10706</v>
      </c>
      <c r="P198" s="271" t="s">
        <v>121</v>
      </c>
      <c r="Q198" s="72"/>
      <c r="U198" s="3"/>
    </row>
    <row r="199" spans="2:31" ht="18.75" customHeight="1">
      <c r="B199" s="83" t="s">
        <v>17</v>
      </c>
      <c r="C199" s="21" t="s">
        <v>12</v>
      </c>
      <c r="D199" s="26">
        <v>53659</v>
      </c>
      <c r="E199" s="9">
        <v>54855</v>
      </c>
      <c r="F199" s="10">
        <v>62638</v>
      </c>
      <c r="G199" s="10">
        <v>58761</v>
      </c>
      <c r="H199" s="12">
        <v>52032</v>
      </c>
      <c r="I199" s="12">
        <v>60882</v>
      </c>
      <c r="J199" s="12">
        <v>58036</v>
      </c>
      <c r="K199" s="10">
        <v>45551</v>
      </c>
      <c r="L199" s="10">
        <v>57209</v>
      </c>
      <c r="M199" s="10">
        <v>46907</v>
      </c>
      <c r="N199" s="10">
        <v>50428</v>
      </c>
      <c r="O199" s="27">
        <v>45451</v>
      </c>
      <c r="P199" s="272"/>
      <c r="Q199" s="72"/>
    </row>
    <row r="200" spans="2:31" ht="18.75" customHeight="1">
      <c r="B200" s="85" t="s">
        <v>18</v>
      </c>
      <c r="C200" s="48" t="s">
        <v>13</v>
      </c>
      <c r="D200" s="28">
        <v>63742</v>
      </c>
      <c r="E200" s="47">
        <v>70639</v>
      </c>
      <c r="F200" s="12">
        <v>87157</v>
      </c>
      <c r="G200" s="12">
        <v>93144</v>
      </c>
      <c r="H200" s="12">
        <v>71265</v>
      </c>
      <c r="I200" s="12">
        <v>76167</v>
      </c>
      <c r="J200" s="12">
        <v>73257</v>
      </c>
      <c r="K200" s="12">
        <v>73106</v>
      </c>
      <c r="L200" s="12">
        <v>58897</v>
      </c>
      <c r="M200" s="12">
        <v>68726</v>
      </c>
      <c r="N200" s="12">
        <v>70910</v>
      </c>
      <c r="O200" s="29">
        <v>69784</v>
      </c>
      <c r="P200" s="272"/>
      <c r="Q200" s="72"/>
      <c r="T200" s="13"/>
    </row>
    <row r="201" spans="2:31" ht="18.75" customHeight="1">
      <c r="B201" s="87" t="s">
        <v>37</v>
      </c>
      <c r="C201" s="62"/>
      <c r="D201" s="28">
        <v>308</v>
      </c>
      <c r="E201" s="47">
        <v>325</v>
      </c>
      <c r="F201" s="12">
        <v>345</v>
      </c>
      <c r="G201" s="12">
        <v>365</v>
      </c>
      <c r="H201" s="12">
        <v>343</v>
      </c>
      <c r="I201" s="12">
        <v>378</v>
      </c>
      <c r="J201" s="12">
        <v>324</v>
      </c>
      <c r="K201" s="12">
        <v>306</v>
      </c>
      <c r="L201" s="12">
        <v>351</v>
      </c>
      <c r="M201" s="12">
        <v>371</v>
      </c>
      <c r="N201" s="12">
        <v>342</v>
      </c>
      <c r="O201" s="29">
        <v>321</v>
      </c>
      <c r="P201" s="272"/>
      <c r="Q201" s="72"/>
    </row>
    <row r="202" spans="2:31" ht="18.75" customHeight="1" thickBot="1">
      <c r="B202" s="86" t="s">
        <v>38</v>
      </c>
      <c r="C202" s="61"/>
      <c r="D202" s="53">
        <v>52.9</v>
      </c>
      <c r="E202" s="52">
        <v>53.6</v>
      </c>
      <c r="F202" s="50">
        <v>60.3</v>
      </c>
      <c r="G202" s="50">
        <v>57.8</v>
      </c>
      <c r="H202" s="50">
        <v>49.9</v>
      </c>
      <c r="I202" s="50">
        <v>50.4</v>
      </c>
      <c r="J202" s="50">
        <v>56.3</v>
      </c>
      <c r="K202" s="50">
        <v>53.9</v>
      </c>
      <c r="L202" s="50">
        <v>45.9</v>
      </c>
      <c r="M202" s="50">
        <v>48</v>
      </c>
      <c r="N202" s="50">
        <v>54.4</v>
      </c>
      <c r="O202" s="49">
        <v>54.5</v>
      </c>
      <c r="P202" s="45" t="s">
        <v>194</v>
      </c>
      <c r="Q202" s="70"/>
    </row>
    <row r="203" spans="2:31" ht="18.75" customHeight="1" thickBot="1">
      <c r="B203" s="267" t="s">
        <v>8</v>
      </c>
      <c r="C203" s="268"/>
      <c r="D203" s="267" t="s">
        <v>9</v>
      </c>
      <c r="E203" s="269"/>
      <c r="F203" s="269"/>
      <c r="G203" s="269"/>
      <c r="H203" s="269"/>
      <c r="I203" s="269"/>
      <c r="J203" s="269"/>
      <c r="K203" s="269"/>
      <c r="L203" s="269"/>
      <c r="M203" s="269"/>
      <c r="N203" s="269"/>
      <c r="O203" s="269"/>
      <c r="P203" s="46" t="s">
        <v>27</v>
      </c>
      <c r="Q203" s="73"/>
      <c r="T203" s="13"/>
      <c r="U203" s="13"/>
      <c r="V203" s="13"/>
      <c r="W203" s="13"/>
      <c r="X203" s="13"/>
      <c r="Y203" s="13"/>
      <c r="Z203" s="13"/>
      <c r="AA203" s="13"/>
      <c r="AB203" s="13"/>
      <c r="AC203" s="13"/>
      <c r="AD203" s="13"/>
      <c r="AE203" s="13"/>
    </row>
    <row r="204" spans="2:31" ht="18.75" customHeight="1">
      <c r="B204" s="82" t="s">
        <v>19</v>
      </c>
      <c r="C204" s="89" t="s">
        <v>39</v>
      </c>
      <c r="D204" s="97">
        <f t="shared" ref="D204:O204" si="50">ROUNDDOWN(D194*$P$204*(1.85-D196/100),2)</f>
        <v>0</v>
      </c>
      <c r="E204" s="97">
        <f t="shared" si="50"/>
        <v>0</v>
      </c>
      <c r="F204" s="98">
        <f t="shared" si="50"/>
        <v>0</v>
      </c>
      <c r="G204" s="98">
        <f t="shared" si="50"/>
        <v>0</v>
      </c>
      <c r="H204" s="98">
        <f t="shared" si="50"/>
        <v>0</v>
      </c>
      <c r="I204" s="98">
        <f t="shared" si="50"/>
        <v>0</v>
      </c>
      <c r="J204" s="98">
        <f t="shared" si="50"/>
        <v>0</v>
      </c>
      <c r="K204" s="98">
        <f t="shared" si="50"/>
        <v>0</v>
      </c>
      <c r="L204" s="98">
        <f t="shared" si="50"/>
        <v>0</v>
      </c>
      <c r="M204" s="98">
        <f t="shared" si="50"/>
        <v>0</v>
      </c>
      <c r="N204" s="98">
        <f t="shared" si="50"/>
        <v>0</v>
      </c>
      <c r="O204" s="98">
        <f t="shared" si="50"/>
        <v>0</v>
      </c>
      <c r="P204" s="110"/>
      <c r="Q204" s="74"/>
      <c r="T204" s="13"/>
      <c r="U204" s="13"/>
      <c r="V204" s="13"/>
      <c r="W204" s="13"/>
      <c r="X204" s="13"/>
      <c r="Y204" s="13"/>
      <c r="Z204" s="13"/>
      <c r="AA204" s="13"/>
      <c r="AB204" s="13"/>
      <c r="AC204" s="13"/>
      <c r="AD204" s="13"/>
      <c r="AE204" s="13"/>
    </row>
    <row r="205" spans="2:31" ht="18.75" customHeight="1">
      <c r="B205" s="85" t="s">
        <v>20</v>
      </c>
      <c r="C205" s="25" t="s">
        <v>14</v>
      </c>
      <c r="D205" s="99">
        <f t="shared" ref="D205:O205" si="51">D198*$P$205</f>
        <v>0</v>
      </c>
      <c r="E205" s="100">
        <f t="shared" si="51"/>
        <v>0</v>
      </c>
      <c r="F205" s="101">
        <f t="shared" si="51"/>
        <v>0</v>
      </c>
      <c r="G205" s="101">
        <f t="shared" si="51"/>
        <v>0</v>
      </c>
      <c r="H205" s="101">
        <f t="shared" si="51"/>
        <v>0</v>
      </c>
      <c r="I205" s="101">
        <f t="shared" si="51"/>
        <v>0</v>
      </c>
      <c r="J205" s="101">
        <f t="shared" si="51"/>
        <v>0</v>
      </c>
      <c r="K205" s="101">
        <f t="shared" si="51"/>
        <v>0</v>
      </c>
      <c r="L205" s="101">
        <f t="shared" si="51"/>
        <v>0</v>
      </c>
      <c r="M205" s="101">
        <f t="shared" si="51"/>
        <v>0</v>
      </c>
      <c r="N205" s="101">
        <f t="shared" si="51"/>
        <v>0</v>
      </c>
      <c r="O205" s="102">
        <f t="shared" si="51"/>
        <v>0</v>
      </c>
      <c r="P205" s="111"/>
      <c r="Q205" s="75"/>
      <c r="T205" s="13"/>
      <c r="U205" s="13"/>
      <c r="V205" s="13"/>
      <c r="W205" s="13"/>
      <c r="X205" s="13"/>
      <c r="Y205" s="13"/>
      <c r="Z205" s="13"/>
      <c r="AA205" s="13"/>
      <c r="AB205" s="13"/>
      <c r="AC205" s="13"/>
      <c r="AD205" s="13"/>
      <c r="AE205" s="13"/>
    </row>
    <row r="206" spans="2:31" ht="18.75" customHeight="1">
      <c r="B206" s="85" t="s">
        <v>29</v>
      </c>
      <c r="C206" s="25" t="s">
        <v>15</v>
      </c>
      <c r="D206" s="103"/>
      <c r="E206" s="104"/>
      <c r="F206" s="105"/>
      <c r="G206" s="105"/>
      <c r="H206" s="105"/>
      <c r="I206" s="105"/>
      <c r="J206" s="105"/>
      <c r="K206" s="105"/>
      <c r="L206" s="105"/>
      <c r="M206" s="101">
        <f>M199*$P$206</f>
        <v>0</v>
      </c>
      <c r="N206" s="101">
        <f>N199*$P$206</f>
        <v>0</v>
      </c>
      <c r="O206" s="102">
        <f>O199*$P$206</f>
        <v>0</v>
      </c>
      <c r="P206" s="111"/>
      <c r="Q206" s="75"/>
      <c r="T206" s="13"/>
      <c r="U206" s="13"/>
      <c r="V206" s="13"/>
      <c r="W206" s="13"/>
      <c r="X206" s="13"/>
      <c r="Y206" s="13"/>
      <c r="Z206" s="13"/>
      <c r="AA206" s="13"/>
      <c r="AB206" s="13"/>
      <c r="AC206" s="13"/>
      <c r="AD206" s="13"/>
      <c r="AE206" s="13"/>
    </row>
    <row r="207" spans="2:31" ht="18.75" customHeight="1">
      <c r="B207" s="85" t="s">
        <v>30</v>
      </c>
      <c r="C207" s="25" t="s">
        <v>31</v>
      </c>
      <c r="D207" s="99">
        <f t="shared" ref="D207:L207" si="52">D199*$P$207</f>
        <v>0</v>
      </c>
      <c r="E207" s="100">
        <f t="shared" si="52"/>
        <v>0</v>
      </c>
      <c r="F207" s="101">
        <f t="shared" si="52"/>
        <v>0</v>
      </c>
      <c r="G207" s="101">
        <f t="shared" si="52"/>
        <v>0</v>
      </c>
      <c r="H207" s="101">
        <f t="shared" si="52"/>
        <v>0</v>
      </c>
      <c r="I207" s="101">
        <f t="shared" si="52"/>
        <v>0</v>
      </c>
      <c r="J207" s="101">
        <f t="shared" si="52"/>
        <v>0</v>
      </c>
      <c r="K207" s="101">
        <f t="shared" si="52"/>
        <v>0</v>
      </c>
      <c r="L207" s="101">
        <f t="shared" si="52"/>
        <v>0</v>
      </c>
      <c r="M207" s="105"/>
      <c r="N207" s="105"/>
      <c r="O207" s="106"/>
      <c r="P207" s="111"/>
      <c r="Q207" s="75"/>
      <c r="T207" s="13"/>
      <c r="U207" s="13"/>
      <c r="V207" s="13"/>
      <c r="W207" s="13"/>
      <c r="X207" s="13"/>
      <c r="Y207" s="13"/>
      <c r="Z207" s="13"/>
      <c r="AA207" s="13"/>
      <c r="AB207" s="13"/>
      <c r="AC207" s="13"/>
      <c r="AD207" s="13"/>
      <c r="AE207" s="13"/>
    </row>
    <row r="208" spans="2:31" ht="18.75" customHeight="1">
      <c r="B208" s="83" t="s">
        <v>21</v>
      </c>
      <c r="C208" s="137" t="s">
        <v>32</v>
      </c>
      <c r="D208" s="138">
        <f t="shared" ref="D208:O208" si="53">D200*$P$208</f>
        <v>0</v>
      </c>
      <c r="E208" s="138">
        <f t="shared" si="53"/>
        <v>0</v>
      </c>
      <c r="F208" s="109">
        <f t="shared" si="53"/>
        <v>0</v>
      </c>
      <c r="G208" s="109">
        <f t="shared" si="53"/>
        <v>0</v>
      </c>
      <c r="H208" s="109">
        <f t="shared" si="53"/>
        <v>0</v>
      </c>
      <c r="I208" s="109">
        <f t="shared" si="53"/>
        <v>0</v>
      </c>
      <c r="J208" s="109">
        <f t="shared" si="53"/>
        <v>0</v>
      </c>
      <c r="K208" s="109">
        <f t="shared" si="53"/>
        <v>0</v>
      </c>
      <c r="L208" s="109">
        <f t="shared" si="53"/>
        <v>0</v>
      </c>
      <c r="M208" s="109">
        <f t="shared" si="53"/>
        <v>0</v>
      </c>
      <c r="N208" s="109">
        <f t="shared" si="53"/>
        <v>0</v>
      </c>
      <c r="O208" s="109">
        <f t="shared" si="53"/>
        <v>0</v>
      </c>
      <c r="P208" s="139"/>
      <c r="Q208" s="75"/>
      <c r="T208" s="13"/>
      <c r="U208" s="13"/>
      <c r="V208" s="115"/>
      <c r="W208" s="13"/>
      <c r="X208" s="13"/>
      <c r="Y208" s="13"/>
      <c r="Z208" s="13"/>
      <c r="AA208" s="13"/>
      <c r="AB208" s="13"/>
      <c r="AC208" s="13"/>
      <c r="AD208" s="13"/>
      <c r="AE208" s="13"/>
    </row>
    <row r="209" spans="2:31" ht="18.75" customHeight="1" thickBot="1">
      <c r="B209" s="85" t="s">
        <v>98</v>
      </c>
      <c r="C209" s="25" t="s">
        <v>65</v>
      </c>
      <c r="D209" s="142">
        <f>D194*$P$209</f>
        <v>0</v>
      </c>
      <c r="E209" s="100">
        <f t="shared" ref="E209:O209" si="54">E194*$P209</f>
        <v>0</v>
      </c>
      <c r="F209" s="101">
        <f t="shared" si="54"/>
        <v>0</v>
      </c>
      <c r="G209" s="101">
        <f t="shared" si="54"/>
        <v>0</v>
      </c>
      <c r="H209" s="101">
        <f t="shared" si="54"/>
        <v>0</v>
      </c>
      <c r="I209" s="101">
        <f t="shared" si="54"/>
        <v>0</v>
      </c>
      <c r="J209" s="101">
        <f t="shared" si="54"/>
        <v>0</v>
      </c>
      <c r="K209" s="101">
        <f t="shared" si="54"/>
        <v>0</v>
      </c>
      <c r="L209" s="101">
        <f t="shared" si="54"/>
        <v>0</v>
      </c>
      <c r="M209" s="101">
        <f t="shared" si="54"/>
        <v>0</v>
      </c>
      <c r="N209" s="101">
        <f t="shared" si="54"/>
        <v>0</v>
      </c>
      <c r="O209" s="101">
        <f t="shared" si="54"/>
        <v>0</v>
      </c>
      <c r="P209" s="165"/>
      <c r="Q209" s="75"/>
      <c r="T209" s="13"/>
      <c r="U209" s="13"/>
      <c r="V209" s="115"/>
      <c r="W209" s="13"/>
      <c r="X209" s="13"/>
      <c r="Y209" s="13"/>
      <c r="Z209" s="13"/>
      <c r="AA209" s="13"/>
      <c r="AB209" s="13"/>
      <c r="AC209" s="13"/>
      <c r="AD209" s="13"/>
      <c r="AE209" s="13"/>
    </row>
    <row r="210" spans="2:31" ht="18.75" customHeight="1" thickBot="1">
      <c r="B210" s="135" t="s">
        <v>22</v>
      </c>
      <c r="C210" s="136" t="s">
        <v>66</v>
      </c>
      <c r="D210" s="140">
        <f>INT(SUM(D204:D208)-D209)</f>
        <v>0</v>
      </c>
      <c r="E210" s="140">
        <f t="shared" ref="E210:M210" si="55">INT(SUM(E204:E208)-E209)</f>
        <v>0</v>
      </c>
      <c r="F210" s="141">
        <f t="shared" si="55"/>
        <v>0</v>
      </c>
      <c r="G210" s="141">
        <f t="shared" si="55"/>
        <v>0</v>
      </c>
      <c r="H210" s="141">
        <f t="shared" si="55"/>
        <v>0</v>
      </c>
      <c r="I210" s="141">
        <f t="shared" si="55"/>
        <v>0</v>
      </c>
      <c r="J210" s="141">
        <f t="shared" si="55"/>
        <v>0</v>
      </c>
      <c r="K210" s="141">
        <f t="shared" si="55"/>
        <v>0</v>
      </c>
      <c r="L210" s="141">
        <f t="shared" si="55"/>
        <v>0</v>
      </c>
      <c r="M210" s="141">
        <f t="shared" si="55"/>
        <v>0</v>
      </c>
      <c r="N210" s="141">
        <f>INT(SUM(N204:N208)-N209)</f>
        <v>0</v>
      </c>
      <c r="O210" s="141">
        <f>INT(SUM(O204:O208)-O209)</f>
        <v>0</v>
      </c>
      <c r="P210" s="92">
        <f>SUM(D210:O210)</f>
        <v>0</v>
      </c>
      <c r="Q210" s="76"/>
      <c r="R210" s="270"/>
      <c r="S210" s="270"/>
      <c r="T210" s="270"/>
      <c r="U210" s="270"/>
      <c r="V210" s="270"/>
      <c r="W210" s="13"/>
      <c r="X210" s="13"/>
      <c r="Y210" s="13"/>
      <c r="Z210" s="13"/>
      <c r="AA210" s="13"/>
      <c r="AB210" s="13"/>
      <c r="AC210" s="13"/>
      <c r="AD210" s="13"/>
      <c r="AE210" s="13"/>
    </row>
    <row r="211" spans="2:31" ht="21" customHeight="1">
      <c r="C211" s="91" t="s">
        <v>28</v>
      </c>
      <c r="O211" s="170" t="s">
        <v>40</v>
      </c>
      <c r="P211" s="171">
        <f>SUM(D210:I210)</f>
        <v>0</v>
      </c>
      <c r="Q211" s="55"/>
      <c r="R211" s="148"/>
      <c r="S211" s="18"/>
      <c r="T211" s="56"/>
      <c r="U211" s="13"/>
      <c r="V211" s="13"/>
      <c r="W211" s="13"/>
      <c r="X211" s="13"/>
      <c r="Y211" s="13"/>
      <c r="Z211" s="13"/>
      <c r="AA211" s="13"/>
      <c r="AB211" s="13"/>
      <c r="AC211" s="13"/>
      <c r="AD211" s="13"/>
      <c r="AE211" s="13"/>
    </row>
    <row r="212" spans="2:31" ht="21" customHeight="1">
      <c r="C212" s="91"/>
      <c r="O212" s="31"/>
      <c r="P212" s="93"/>
      <c r="Q212" s="55"/>
      <c r="R212" s="148"/>
      <c r="S212" s="18"/>
      <c r="T212" s="56"/>
      <c r="U212" s="13"/>
      <c r="V212" s="13"/>
    </row>
    <row r="213" spans="2:31" ht="21" customHeight="1">
      <c r="C213" s="91"/>
      <c r="O213" s="31"/>
      <c r="P213" s="93"/>
      <c r="Q213" s="55"/>
      <c r="R213" s="148"/>
      <c r="S213" s="18"/>
      <c r="T213" s="56"/>
      <c r="U213" s="13"/>
      <c r="V213" s="13"/>
    </row>
    <row r="214" spans="2:31" ht="23.25" customHeight="1" thickBot="1">
      <c r="B214" s="32" t="str">
        <f>"①"&amp;B9&amp;" （単年合計）"</f>
        <v>①仙台市水道局浄水施設電力需給 （単年合計）</v>
      </c>
      <c r="P214" s="64" t="s">
        <v>106</v>
      </c>
    </row>
    <row r="215" spans="2:31" ht="18.75" customHeight="1">
      <c r="B215" s="275" t="s">
        <v>26</v>
      </c>
      <c r="C215" s="276"/>
      <c r="D215" s="258" t="s">
        <v>171</v>
      </c>
      <c r="E215" s="259"/>
      <c r="F215" s="259"/>
      <c r="G215" s="259"/>
      <c r="H215" s="259"/>
      <c r="I215" s="259"/>
      <c r="J215" s="264" t="s">
        <v>172</v>
      </c>
      <c r="K215" s="265"/>
      <c r="L215" s="265"/>
      <c r="M215" s="265"/>
      <c r="N215" s="265"/>
      <c r="O215" s="265"/>
      <c r="P215" s="279" t="s">
        <v>3</v>
      </c>
      <c r="Q215" s="19"/>
    </row>
    <row r="216" spans="2:31" ht="18.75" customHeight="1" thickBot="1">
      <c r="B216" s="277"/>
      <c r="C216" s="278"/>
      <c r="D216" s="22" t="s">
        <v>107</v>
      </c>
      <c r="E216" s="22" t="s">
        <v>108</v>
      </c>
      <c r="F216" s="22" t="s">
        <v>109</v>
      </c>
      <c r="G216" s="22" t="s">
        <v>110</v>
      </c>
      <c r="H216" s="22" t="s">
        <v>111</v>
      </c>
      <c r="I216" s="22" t="s">
        <v>10</v>
      </c>
      <c r="J216" s="22" t="s">
        <v>112</v>
      </c>
      <c r="K216" s="22" t="s">
        <v>113</v>
      </c>
      <c r="L216" s="22" t="s">
        <v>114</v>
      </c>
      <c r="M216" s="24" t="s">
        <v>115</v>
      </c>
      <c r="N216" s="24" t="s">
        <v>116</v>
      </c>
      <c r="O216" s="24" t="s">
        <v>117</v>
      </c>
      <c r="P216" s="256"/>
      <c r="Q216" s="19"/>
    </row>
    <row r="217" spans="2:31" ht="18.75" customHeight="1" thickBot="1">
      <c r="B217" s="274" t="s">
        <v>24</v>
      </c>
      <c r="C217" s="268"/>
      <c r="D217" s="11">
        <f>D193+D17+D171+D145+D120+D94+D68+D42</f>
        <v>594060</v>
      </c>
      <c r="E217" s="11">
        <f t="shared" ref="E217:O217" si="56">E193+E17+E171+E145+E120+E94+E68+E42</f>
        <v>599542</v>
      </c>
      <c r="F217" s="11">
        <f t="shared" si="56"/>
        <v>677531</v>
      </c>
      <c r="G217" s="11">
        <f t="shared" si="56"/>
        <v>697311</v>
      </c>
      <c r="H217" s="11">
        <f t="shared" si="56"/>
        <v>614115</v>
      </c>
      <c r="I217" s="11">
        <f t="shared" si="56"/>
        <v>658310</v>
      </c>
      <c r="J217" s="11">
        <f t="shared" si="56"/>
        <v>620996</v>
      </c>
      <c r="K217" s="11">
        <f t="shared" si="56"/>
        <v>606696</v>
      </c>
      <c r="L217" s="11">
        <f t="shared" si="56"/>
        <v>604932</v>
      </c>
      <c r="M217" s="11">
        <f t="shared" si="56"/>
        <v>633487</v>
      </c>
      <c r="N217" s="11">
        <f t="shared" si="56"/>
        <v>645793</v>
      </c>
      <c r="O217" s="11">
        <f t="shared" si="56"/>
        <v>605850</v>
      </c>
      <c r="P217" s="94">
        <f>SUM(D217:O217)</f>
        <v>7558623</v>
      </c>
      <c r="Q217" s="79"/>
    </row>
    <row r="218" spans="2:31" ht="18.75" customHeight="1" thickBot="1">
      <c r="B218" s="274" t="s">
        <v>25</v>
      </c>
      <c r="C218" s="268"/>
      <c r="D218" s="11">
        <f t="shared" ref="D218:O218" si="57">D194+D18+D172+D146+D121+D95+D69+D43</f>
        <v>1645</v>
      </c>
      <c r="E218" s="11">
        <f t="shared" si="57"/>
        <v>1645</v>
      </c>
      <c r="F218" s="11">
        <f t="shared" si="57"/>
        <v>1645</v>
      </c>
      <c r="G218" s="11">
        <f t="shared" si="57"/>
        <v>1645</v>
      </c>
      <c r="H218" s="11">
        <f t="shared" si="57"/>
        <v>1645</v>
      </c>
      <c r="I218" s="11">
        <f t="shared" si="57"/>
        <v>1645</v>
      </c>
      <c r="J218" s="11">
        <f t="shared" si="57"/>
        <v>1645</v>
      </c>
      <c r="K218" s="11">
        <f t="shared" si="57"/>
        <v>1645</v>
      </c>
      <c r="L218" s="11">
        <f t="shared" si="57"/>
        <v>1645</v>
      </c>
      <c r="M218" s="11">
        <f t="shared" si="57"/>
        <v>1645</v>
      </c>
      <c r="N218" s="11">
        <f t="shared" si="57"/>
        <v>1645</v>
      </c>
      <c r="O218" s="11">
        <f t="shared" si="57"/>
        <v>1645</v>
      </c>
      <c r="P218" s="95">
        <f>MAX(D218:O218)</f>
        <v>1645</v>
      </c>
      <c r="Q218" s="80"/>
    </row>
    <row r="219" spans="2:31" ht="18.75" customHeight="1" thickBot="1">
      <c r="B219" s="274" t="s">
        <v>41</v>
      </c>
      <c r="C219" s="268"/>
      <c r="D219" s="11">
        <f>D210+D34+D185+D162+D137+D111+D85+D59</f>
        <v>0</v>
      </c>
      <c r="E219" s="11">
        <f t="shared" ref="E219:O219" si="58">E210+E34+E185+E162+E137+E111+E85+E59</f>
        <v>0</v>
      </c>
      <c r="F219" s="11">
        <f t="shared" si="58"/>
        <v>0</v>
      </c>
      <c r="G219" s="11">
        <f t="shared" si="58"/>
        <v>0</v>
      </c>
      <c r="H219" s="11">
        <f t="shared" si="58"/>
        <v>0</v>
      </c>
      <c r="I219" s="11">
        <f t="shared" si="58"/>
        <v>0</v>
      </c>
      <c r="J219" s="11">
        <f t="shared" si="58"/>
        <v>0</v>
      </c>
      <c r="K219" s="11">
        <f t="shared" si="58"/>
        <v>0</v>
      </c>
      <c r="L219" s="11">
        <f t="shared" si="58"/>
        <v>0</v>
      </c>
      <c r="M219" s="11">
        <f t="shared" si="58"/>
        <v>0</v>
      </c>
      <c r="N219" s="11">
        <f t="shared" si="58"/>
        <v>0</v>
      </c>
      <c r="O219" s="11">
        <f t="shared" si="58"/>
        <v>0</v>
      </c>
      <c r="P219" s="96">
        <f>SUM(D219:O219)</f>
        <v>0</v>
      </c>
      <c r="Q219" s="81"/>
      <c r="R219" s="231" t="s">
        <v>173</v>
      </c>
      <c r="S219" s="13">
        <f>SUM(D219:I219)</f>
        <v>0</v>
      </c>
    </row>
    <row r="220" spans="2:31" ht="19.5" customHeight="1">
      <c r="N220" s="31"/>
      <c r="O220" s="31"/>
      <c r="P220" s="197"/>
      <c r="Q220" s="68"/>
      <c r="R220" s="232" t="s">
        <v>174</v>
      </c>
      <c r="S220" s="13">
        <f>SUM(J219:O219)</f>
        <v>0</v>
      </c>
    </row>
    <row r="221" spans="2:31" ht="19.5" customHeight="1">
      <c r="N221" s="31"/>
      <c r="O221" s="31"/>
      <c r="P221" s="176"/>
      <c r="Q221" s="68"/>
    </row>
    <row r="222" spans="2:31" ht="17.25" customHeight="1" thickBot="1">
      <c r="J222" s="260" t="s">
        <v>95</v>
      </c>
      <c r="K222" s="260"/>
      <c r="L222" s="260"/>
      <c r="M222" s="260"/>
      <c r="Q222" s="13"/>
    </row>
    <row r="223" spans="2:31" ht="18.75" customHeight="1" thickBot="1">
      <c r="C223" s="33"/>
      <c r="D223" s="163"/>
      <c r="E223" s="163"/>
      <c r="F223" s="163"/>
      <c r="G223" s="34"/>
      <c r="I223" s="164" t="s">
        <v>152</v>
      </c>
      <c r="J223" s="34" t="s">
        <v>96</v>
      </c>
      <c r="K223" s="261">
        <f>P219</f>
        <v>0</v>
      </c>
      <c r="L223" s="262"/>
      <c r="M223" s="263"/>
      <c r="N223" s="273" t="s">
        <v>67</v>
      </c>
      <c r="O223" s="273"/>
      <c r="P223" s="273"/>
    </row>
    <row r="224" spans="2:31" ht="18.75" customHeight="1">
      <c r="H224" s="257" t="s">
        <v>42</v>
      </c>
      <c r="I224" s="257"/>
      <c r="J224" s="257"/>
      <c r="L224" s="56"/>
      <c r="M224" s="18"/>
    </row>
    <row r="225" spans="2:18" ht="18.75" customHeight="1">
      <c r="B225" s="5" t="s">
        <v>153</v>
      </c>
      <c r="O225" s="18"/>
      <c r="P225" s="57"/>
      <c r="Q225" s="57"/>
    </row>
    <row r="226" spans="2:18" ht="14.25" customHeight="1">
      <c r="B226" s="18" t="s">
        <v>154</v>
      </c>
      <c r="K226" s="30"/>
      <c r="L226" s="30"/>
    </row>
    <row r="227" spans="2:18" ht="14.25" customHeight="1">
      <c r="B227" s="18" t="s">
        <v>155</v>
      </c>
    </row>
    <row r="228" spans="2:18" ht="14.25" customHeight="1">
      <c r="B228" s="18" t="s">
        <v>156</v>
      </c>
      <c r="I228" s="18" t="s">
        <v>44</v>
      </c>
      <c r="J228" s="4"/>
      <c r="K228" s="4"/>
      <c r="L228" s="4"/>
      <c r="M228" s="4"/>
      <c r="N228" s="4"/>
    </row>
    <row r="229" spans="2:18" ht="14.25" customHeight="1">
      <c r="B229" s="18" t="s">
        <v>43</v>
      </c>
      <c r="I229" s="18" t="s">
        <v>45</v>
      </c>
      <c r="J229" s="4"/>
      <c r="K229" s="4"/>
      <c r="L229" s="4"/>
      <c r="M229" s="4"/>
      <c r="N229" s="4"/>
    </row>
    <row r="230" spans="2:18" ht="14.25" customHeight="1">
      <c r="B230" s="18" t="s">
        <v>157</v>
      </c>
    </row>
    <row r="231" spans="2:18" ht="14.25" customHeight="1">
      <c r="B231" s="18" t="s">
        <v>158</v>
      </c>
    </row>
    <row r="232" spans="2:18" ht="14.25" customHeight="1">
      <c r="B232" s="5" t="s">
        <v>159</v>
      </c>
    </row>
    <row r="233" spans="2:18" ht="14.25" customHeight="1">
      <c r="B233" s="18" t="s">
        <v>160</v>
      </c>
      <c r="R233" s="5"/>
    </row>
    <row r="234" spans="2:18" ht="14.25" customHeight="1">
      <c r="B234" s="5" t="s">
        <v>161</v>
      </c>
      <c r="R234" s="5"/>
    </row>
    <row r="235" spans="2:18" ht="14.25" customHeight="1">
      <c r="B235" s="18" t="s">
        <v>162</v>
      </c>
      <c r="R235" s="5"/>
    </row>
    <row r="236" spans="2:18">
      <c r="R236" s="5"/>
    </row>
    <row r="237" spans="2:18">
      <c r="R237" s="5"/>
    </row>
  </sheetData>
  <mergeCells count="142">
    <mergeCell ref="R143:V143"/>
    <mergeCell ref="P150:P153"/>
    <mergeCell ref="B155:C155"/>
    <mergeCell ref="D155:O155"/>
    <mergeCell ref="R162:V162"/>
    <mergeCell ref="R137:V137"/>
    <mergeCell ref="B141:B142"/>
    <mergeCell ref="I141:J141"/>
    <mergeCell ref="K141:L141"/>
    <mergeCell ref="I142:J142"/>
    <mergeCell ref="K142:L142"/>
    <mergeCell ref="B139:P139"/>
    <mergeCell ref="P143:P144"/>
    <mergeCell ref="J143:O143"/>
    <mergeCell ref="B143:B144"/>
    <mergeCell ref="C143:C144"/>
    <mergeCell ref="D143:I143"/>
    <mergeCell ref="P118:P119"/>
    <mergeCell ref="R118:V118"/>
    <mergeCell ref="P125:P128"/>
    <mergeCell ref="B130:C130"/>
    <mergeCell ref="D130:O130"/>
    <mergeCell ref="B118:B119"/>
    <mergeCell ref="C118:C119"/>
    <mergeCell ref="D118:I118"/>
    <mergeCell ref="J118:O118"/>
    <mergeCell ref="B116:B117"/>
    <mergeCell ref="I116:J116"/>
    <mergeCell ref="K116:L116"/>
    <mergeCell ref="I117:J117"/>
    <mergeCell ref="K117:L117"/>
    <mergeCell ref="P92:P93"/>
    <mergeCell ref="R92:V92"/>
    <mergeCell ref="P99:P102"/>
    <mergeCell ref="B104:C104"/>
    <mergeCell ref="D104:O104"/>
    <mergeCell ref="B92:B93"/>
    <mergeCell ref="C92:C93"/>
    <mergeCell ref="D92:I92"/>
    <mergeCell ref="J92:O92"/>
    <mergeCell ref="R85:V85"/>
    <mergeCell ref="H114:I114"/>
    <mergeCell ref="K114:L114"/>
    <mergeCell ref="J66:O66"/>
    <mergeCell ref="R66:V66"/>
    <mergeCell ref="P73:P76"/>
    <mergeCell ref="P66:P67"/>
    <mergeCell ref="B90:B91"/>
    <mergeCell ref="I90:J90"/>
    <mergeCell ref="K90:L90"/>
    <mergeCell ref="I91:J91"/>
    <mergeCell ref="K91:L91"/>
    <mergeCell ref="R111:V111"/>
    <mergeCell ref="D15:I15"/>
    <mergeCell ref="I39:J39"/>
    <mergeCell ref="K39:L39"/>
    <mergeCell ref="B40:B41"/>
    <mergeCell ref="C40:C41"/>
    <mergeCell ref="D40:I40"/>
    <mergeCell ref="P40:P41"/>
    <mergeCell ref="R40:V40"/>
    <mergeCell ref="B78:C78"/>
    <mergeCell ref="D78:O78"/>
    <mergeCell ref="B66:B67"/>
    <mergeCell ref="C66:C67"/>
    <mergeCell ref="D66:I66"/>
    <mergeCell ref="P47:P50"/>
    <mergeCell ref="B52:C52"/>
    <mergeCell ref="D52:O52"/>
    <mergeCell ref="R59:V59"/>
    <mergeCell ref="B64:B65"/>
    <mergeCell ref="H9:I9"/>
    <mergeCell ref="K9:L9"/>
    <mergeCell ref="B10:P11"/>
    <mergeCell ref="B189:B190"/>
    <mergeCell ref="I189:J189"/>
    <mergeCell ref="K189:L189"/>
    <mergeCell ref="I190:J190"/>
    <mergeCell ref="K190:L190"/>
    <mergeCell ref="B191:B192"/>
    <mergeCell ref="C191:C192"/>
    <mergeCell ref="P191:P192"/>
    <mergeCell ref="D191:I191"/>
    <mergeCell ref="J191:O191"/>
    <mergeCell ref="I64:J64"/>
    <mergeCell ref="K64:L64"/>
    <mergeCell ref="I65:J65"/>
    <mergeCell ref="K65:L65"/>
    <mergeCell ref="J15:O15"/>
    <mergeCell ref="J40:O40"/>
    <mergeCell ref="B13:B14"/>
    <mergeCell ref="I13:J13"/>
    <mergeCell ref="K13:L13"/>
    <mergeCell ref="I14:J14"/>
    <mergeCell ref="K14:L14"/>
    <mergeCell ref="R169:V169"/>
    <mergeCell ref="D169:I169"/>
    <mergeCell ref="J169:O169"/>
    <mergeCell ref="R15:V15"/>
    <mergeCell ref="P22:P25"/>
    <mergeCell ref="B27:C27"/>
    <mergeCell ref="D27:O27"/>
    <mergeCell ref="R34:V34"/>
    <mergeCell ref="H165:I165"/>
    <mergeCell ref="K165:L165"/>
    <mergeCell ref="H62:I62"/>
    <mergeCell ref="K62:L62"/>
    <mergeCell ref="B36:P36"/>
    <mergeCell ref="B38:B39"/>
    <mergeCell ref="I38:J38"/>
    <mergeCell ref="K38:L38"/>
    <mergeCell ref="B15:B16"/>
    <mergeCell ref="C15:C16"/>
    <mergeCell ref="P15:P16"/>
    <mergeCell ref="B167:B168"/>
    <mergeCell ref="I167:J167"/>
    <mergeCell ref="K167:L167"/>
    <mergeCell ref="I168:J168"/>
    <mergeCell ref="K168:L168"/>
    <mergeCell ref="R185:V185"/>
    <mergeCell ref="P198:P201"/>
    <mergeCell ref="B203:C203"/>
    <mergeCell ref="D203:O203"/>
    <mergeCell ref="R191:V191"/>
    <mergeCell ref="R210:V210"/>
    <mergeCell ref="N223:P223"/>
    <mergeCell ref="B217:C217"/>
    <mergeCell ref="B218:C218"/>
    <mergeCell ref="B219:C219"/>
    <mergeCell ref="B215:C216"/>
    <mergeCell ref="P215:P216"/>
    <mergeCell ref="B169:B170"/>
    <mergeCell ref="C169:C170"/>
    <mergeCell ref="P169:P170"/>
    <mergeCell ref="H224:J224"/>
    <mergeCell ref="D215:I215"/>
    <mergeCell ref="J222:M222"/>
    <mergeCell ref="K223:M223"/>
    <mergeCell ref="J215:O215"/>
    <mergeCell ref="P176:P178"/>
    <mergeCell ref="B180:C180"/>
    <mergeCell ref="D180:O180"/>
  </mergeCells>
  <phoneticPr fontId="7"/>
  <dataValidations xWindow="605" yWindow="422" count="6">
    <dataValidation type="decimal" operator="greaterThan" allowBlank="1" showInputMessage="1" showErrorMessage="1" promptTitle="基本料金単価（税込）" prompt="小数第２位まで" sqref="P131 P105 P28 P204 P181 P53 P79 P156" xr:uid="{00000000-0002-0000-0200-000000000000}">
      <formula1>0</formula1>
    </dataValidation>
    <dataValidation type="decimal" operator="greaterThan" allowBlank="1" showInputMessage="1" showErrorMessage="1" promptTitle="ピーク料金単価（税込）" prompt="小数第２位まで" sqref="P132 P29 P205 P106 P54 P80 P157" xr:uid="{00000000-0002-0000-0200-000001000000}">
      <formula1>0</formula1>
    </dataValidation>
    <dataValidation type="decimal" operator="greaterThan" allowBlank="1" showInputMessage="1" showErrorMessage="1" promptTitle="その他季料金単価（税込）" prompt="小数第２位まで" sqref="P134 P108 P31 P207 P183 P56 P82 P159" xr:uid="{00000000-0002-0000-0200-000002000000}">
      <formula1>0</formula1>
    </dataValidation>
    <dataValidation type="decimal" operator="greaterThan" allowBlank="1" showInputMessage="1" showErrorMessage="1" promptTitle="夜間料金単価（税込）" prompt="小数第２位まで" sqref="P135 P32 P208 P109 P57 P83 P160" xr:uid="{00000000-0002-0000-0200-000003000000}">
      <formula1>0</formula1>
    </dataValidation>
    <dataValidation type="decimal" operator="greaterThan" allowBlank="1" showInputMessage="1" showErrorMessage="1" promptTitle="夏季料金単価（税込）" prompt="小数第２位まで" sqref="P107 P133 P30 P206 P182 P55 P81 P158" xr:uid="{00000000-0002-0000-0200-000004000000}">
      <formula1>0</formula1>
    </dataValidation>
    <dataValidation type="decimal" operator="greaterThanOrEqual" allowBlank="1" showInputMessage="1" showErrorMessage="1" promptTitle="夜間料金単価（税込）" prompt="小数第２位まで" sqref="P136 P110 P33 P209 P184 P58 P84 P161" xr:uid="{00000000-0002-0000-0200-000005000000}">
      <formula1>0</formula1>
    </dataValidation>
  </dataValidations>
  <printOptions horizontalCentered="1"/>
  <pageMargins left="0.31496062992125984" right="0.31496062992125984" top="0.74803149606299213" bottom="0.35433070866141736" header="0.31496062992125984" footer="0.11811023622047245"/>
  <pageSetup paperSize="9" scale="55" fitToHeight="2" orientation="landscape" r:id="rId1"/>
  <rowBreaks count="4" manualBreakCount="4">
    <brk id="61" max="16" man="1"/>
    <brk id="113" max="16" man="1"/>
    <brk id="164" max="16" man="1"/>
    <brk id="212" max="1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14</vt:i4>
      </vt:variant>
    </vt:vector>
  </HeadingPairs>
  <TitlesOfParts>
    <vt:vector size="17" baseType="lpstr">
      <vt:lpstr>契約書明細（白抜き）</vt:lpstr>
      <vt:lpstr>特記仕様書＿別紙＿実績使用電力量及び予定使用電力量</vt:lpstr>
      <vt:lpstr>（１）入札金額積算内訳書R0610_R0709</vt:lpstr>
      <vt:lpstr>'（１）入札金額積算内訳書R0610_R0709'!Print_Area</vt:lpstr>
      <vt:lpstr>特記仕様書＿別紙＿実績使用電力量及び予定使用電力量!Print_Area</vt:lpstr>
      <vt:lpstr>特記仕様書＿別紙＿実績使用電力量及び予定使用電力量!Print_Titles</vt:lpstr>
      <vt:lpstr>単価＿施設1</vt:lpstr>
      <vt:lpstr>単価＿施設2</vt:lpstr>
      <vt:lpstr>単価＿施設3</vt:lpstr>
      <vt:lpstr>単価＿施設4</vt:lpstr>
      <vt:lpstr>単価＿施設5</vt:lpstr>
      <vt:lpstr>単価＿施設6</vt:lpstr>
      <vt:lpstr>単価＿施設7</vt:lpstr>
      <vt:lpstr>単価＿施設8</vt:lpstr>
      <vt:lpstr>電力量＿施設1</vt:lpstr>
      <vt:lpstr>電力量＿施設2</vt:lpstr>
      <vt:lpstr>電力量＿施設3</vt:lpstr>
    </vt:vector>
  </TitlesOfParts>
  <Company>仙台市水道局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管財荒川</dc:creator>
  <cp:lastModifiedBy>千葉　ケイ</cp:lastModifiedBy>
  <cp:lastPrinted>2024-04-01T07:39:26Z</cp:lastPrinted>
  <dcterms:created xsi:type="dcterms:W3CDTF">2012-05-21T05:56:21Z</dcterms:created>
  <dcterms:modified xsi:type="dcterms:W3CDTF">2024-04-15T08:46:03Z</dcterms:modified>
</cp:coreProperties>
</file>